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resultat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6" i="1" l="1"/>
  <c r="C6" i="1"/>
  <c r="D6" i="1"/>
  <c r="E6" i="1"/>
  <c r="F6" i="1"/>
  <c r="G6" i="1"/>
  <c r="B7" i="1"/>
  <c r="B8" i="1" s="1"/>
  <c r="C7" i="1"/>
  <c r="D7" i="1"/>
  <c r="E7" i="1"/>
  <c r="F7" i="1"/>
  <c r="F8" i="1" s="1"/>
  <c r="G8" i="1" s="1"/>
  <c r="G7" i="1"/>
  <c r="D8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B17" i="1"/>
  <c r="C17" i="1"/>
  <c r="D17" i="1"/>
  <c r="E17" i="1"/>
  <c r="F17" i="1"/>
  <c r="G17" i="1"/>
  <c r="H17" i="1"/>
  <c r="I17" i="1"/>
  <c r="J17" i="1"/>
  <c r="K17" i="1"/>
  <c r="L17" i="1"/>
  <c r="L18" i="1" s="1"/>
  <c r="M17" i="1"/>
  <c r="N17" i="1"/>
  <c r="O17" i="1"/>
  <c r="P17" i="1"/>
  <c r="Q17" i="1"/>
  <c r="R17" i="1"/>
  <c r="S17" i="1"/>
  <c r="T17" i="1"/>
  <c r="U17" i="1"/>
  <c r="V17" i="1"/>
  <c r="W17" i="1"/>
  <c r="B18" i="1"/>
  <c r="C18" i="1"/>
  <c r="D18" i="1"/>
  <c r="E18" i="1"/>
  <c r="G18" i="1" s="1"/>
  <c r="F18" i="1"/>
  <c r="H18" i="1"/>
  <c r="I18" i="1"/>
  <c r="J18" i="1"/>
  <c r="B26" i="1"/>
  <c r="B28" i="1" s="1"/>
  <c r="C26" i="1"/>
  <c r="D26" i="1"/>
  <c r="E26" i="1"/>
  <c r="F26" i="1"/>
  <c r="G26" i="1"/>
  <c r="H26" i="1"/>
  <c r="H28" i="1" s="1"/>
  <c r="I26" i="1"/>
  <c r="J26" i="1"/>
  <c r="K26" i="1"/>
  <c r="L26" i="1"/>
  <c r="M26" i="1"/>
  <c r="N26" i="1"/>
  <c r="N28" i="1" s="1"/>
  <c r="O26" i="1"/>
  <c r="P26" i="1"/>
  <c r="Q26" i="1"/>
  <c r="S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B37" i="1"/>
  <c r="C37" i="1"/>
  <c r="D37" i="1"/>
  <c r="E37" i="1"/>
  <c r="F37" i="1"/>
  <c r="G37" i="1"/>
  <c r="H37" i="1"/>
  <c r="I37" i="1"/>
  <c r="I38" i="1" s="1"/>
  <c r="L39" i="1" s="1"/>
  <c r="J37" i="1"/>
  <c r="K37" i="1"/>
  <c r="L37" i="1"/>
  <c r="M37" i="1"/>
  <c r="M38" i="1" s="1"/>
  <c r="M39" i="1" s="1"/>
  <c r="N37" i="1"/>
  <c r="O37" i="1"/>
  <c r="B38" i="1"/>
  <c r="D38" i="1" s="1"/>
  <c r="C38" i="1"/>
  <c r="E38" i="1"/>
  <c r="F38" i="1"/>
  <c r="G38" i="1"/>
  <c r="J38" i="1"/>
  <c r="J39" i="1" s="1"/>
  <c r="K38" i="1"/>
  <c r="L38" i="1"/>
  <c r="N38" i="1"/>
  <c r="O38" i="1"/>
  <c r="O39" i="1" s="1"/>
  <c r="B46" i="1"/>
  <c r="D46" i="1"/>
  <c r="D48" i="1" s="1"/>
  <c r="F46" i="1"/>
  <c r="H46" i="1"/>
  <c r="H48" i="1" s="1"/>
  <c r="J46" i="1"/>
  <c r="L46" i="1"/>
  <c r="L48" i="1" s="1"/>
  <c r="N46" i="1"/>
  <c r="P46" i="1"/>
  <c r="P48" i="1" s="1"/>
  <c r="B47" i="1"/>
  <c r="D47" i="1"/>
  <c r="F47" i="1"/>
  <c r="H47" i="1"/>
  <c r="J47" i="1"/>
  <c r="L47" i="1"/>
  <c r="N47" i="1"/>
  <c r="P47" i="1"/>
  <c r="B48" i="1"/>
  <c r="C48" i="1"/>
  <c r="E48" i="1"/>
  <c r="F48" i="1"/>
  <c r="G48" i="1"/>
  <c r="I48" i="1"/>
  <c r="J48" i="1"/>
  <c r="K48" i="1"/>
  <c r="M48" i="1"/>
  <c r="N48" i="1"/>
  <c r="O48" i="1"/>
  <c r="Q48" i="1"/>
  <c r="B56" i="1"/>
  <c r="C56" i="1"/>
  <c r="F56" i="1"/>
  <c r="G56" i="1"/>
  <c r="H56" i="1"/>
  <c r="I56" i="1"/>
  <c r="J56" i="1"/>
  <c r="K56" i="1"/>
  <c r="L56" i="1"/>
  <c r="M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B66" i="1"/>
  <c r="C66" i="1"/>
  <c r="D66" i="1"/>
  <c r="E66" i="1"/>
  <c r="E68" i="1" s="1"/>
  <c r="F66" i="1"/>
  <c r="G66" i="1"/>
  <c r="H66" i="1"/>
  <c r="I66" i="1"/>
  <c r="J66" i="1"/>
  <c r="K66" i="1"/>
  <c r="L66" i="1"/>
  <c r="B67" i="1"/>
  <c r="B68" i="1" s="1"/>
  <c r="C67" i="1"/>
  <c r="D67" i="1"/>
  <c r="E67" i="1"/>
  <c r="F67" i="1"/>
  <c r="G67" i="1"/>
  <c r="H67" i="1"/>
  <c r="I67" i="1"/>
  <c r="J67" i="1"/>
  <c r="K67" i="1"/>
  <c r="L67" i="1"/>
  <c r="B75" i="1"/>
  <c r="C75" i="1" s="1"/>
  <c r="D75" i="1"/>
  <c r="E75" i="1" s="1"/>
  <c r="F75" i="1"/>
  <c r="G75" i="1" s="1"/>
  <c r="H75" i="1"/>
  <c r="I75" i="1" s="1"/>
  <c r="J75" i="1"/>
  <c r="K75" i="1" s="1"/>
  <c r="L75" i="1"/>
  <c r="M75" i="1" s="1"/>
  <c r="N75" i="1"/>
  <c r="O75" i="1" s="1"/>
  <c r="P75" i="1"/>
  <c r="Q75" i="1" s="1"/>
  <c r="R75" i="1"/>
  <c r="S75" i="1" s="1"/>
  <c r="B76" i="1"/>
  <c r="B77" i="1" s="1"/>
  <c r="D76" i="1"/>
  <c r="E76" i="1" s="1"/>
  <c r="F76" i="1"/>
  <c r="F77" i="1" s="1"/>
  <c r="H76" i="1"/>
  <c r="I76" i="1" s="1"/>
  <c r="J76" i="1"/>
  <c r="J77" i="1" s="1"/>
  <c r="L76" i="1"/>
  <c r="M76" i="1" s="1"/>
  <c r="N76" i="1"/>
  <c r="N77" i="1" s="1"/>
  <c r="O77" i="1" s="1"/>
  <c r="P76" i="1"/>
  <c r="Q76" i="1" s="1"/>
  <c r="R76" i="1"/>
  <c r="R77" i="1" s="1"/>
  <c r="D77" i="1"/>
  <c r="H77" i="1"/>
  <c r="I77" i="1" s="1"/>
  <c r="L77" i="1"/>
  <c r="P77" i="1"/>
  <c r="B86" i="1"/>
  <c r="B88" i="1" s="1"/>
  <c r="D86" i="1"/>
  <c r="F86" i="1"/>
  <c r="H86" i="1"/>
  <c r="J86" i="1"/>
  <c r="J88" i="1" s="1"/>
  <c r="B87" i="1"/>
  <c r="D87" i="1"/>
  <c r="F87" i="1"/>
  <c r="H87" i="1"/>
  <c r="J87" i="1"/>
  <c r="C88" i="1"/>
  <c r="D88" i="1"/>
  <c r="E88" i="1"/>
  <c r="F88" i="1"/>
  <c r="G88" i="1"/>
  <c r="H88" i="1"/>
  <c r="I88" i="1"/>
  <c r="K88" i="1"/>
  <c r="B98" i="1"/>
  <c r="D98" i="1"/>
  <c r="F98" i="1"/>
  <c r="H98" i="1"/>
  <c r="J98" i="1"/>
  <c r="L98" i="1"/>
  <c r="N98" i="1"/>
  <c r="P98" i="1"/>
  <c r="R98" i="1"/>
  <c r="T98" i="1"/>
  <c r="B99" i="1"/>
  <c r="D99" i="1"/>
  <c r="F99" i="1"/>
  <c r="H99" i="1"/>
  <c r="J99" i="1"/>
  <c r="L99" i="1"/>
  <c r="N99" i="1"/>
  <c r="P99" i="1"/>
  <c r="R99" i="1"/>
  <c r="T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B107" i="1"/>
  <c r="D107" i="1"/>
  <c r="F107" i="1"/>
  <c r="H107" i="1"/>
  <c r="J107" i="1"/>
  <c r="L107" i="1"/>
  <c r="N107" i="1"/>
  <c r="P107" i="1"/>
  <c r="R107" i="1"/>
  <c r="T107" i="1"/>
  <c r="B108" i="1"/>
  <c r="D108" i="1"/>
  <c r="F108" i="1"/>
  <c r="H108" i="1"/>
  <c r="J108" i="1"/>
  <c r="L108" i="1"/>
  <c r="N108" i="1"/>
  <c r="P108" i="1"/>
  <c r="R108" i="1"/>
  <c r="T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B117" i="1"/>
  <c r="D117" i="1"/>
  <c r="F117" i="1"/>
  <c r="H117" i="1"/>
  <c r="J117" i="1"/>
  <c r="L117" i="1"/>
  <c r="N117" i="1"/>
  <c r="P117" i="1"/>
  <c r="B118" i="1"/>
  <c r="D118" i="1"/>
  <c r="F118" i="1"/>
  <c r="H118" i="1"/>
  <c r="J118" i="1"/>
  <c r="L118" i="1"/>
  <c r="N118" i="1"/>
  <c r="P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B127" i="1"/>
  <c r="B129" i="1" s="1"/>
  <c r="D127" i="1"/>
  <c r="E127" i="1" s="1"/>
  <c r="F127" i="1"/>
  <c r="F129" i="1" s="1"/>
  <c r="H127" i="1"/>
  <c r="I127" i="1" s="1"/>
  <c r="K127" i="1"/>
  <c r="N127" i="1"/>
  <c r="O127" i="1" s="1"/>
  <c r="P127" i="1"/>
  <c r="Q127" i="1" s="1"/>
  <c r="R127" i="1"/>
  <c r="S127" i="1" s="1"/>
  <c r="U127" i="1"/>
  <c r="V127" i="1"/>
  <c r="W127" i="1"/>
  <c r="X127" i="1"/>
  <c r="Y127" i="1"/>
  <c r="Z127" i="1"/>
  <c r="AA127" i="1"/>
  <c r="B128" i="1"/>
  <c r="C128" i="1"/>
  <c r="D128" i="1"/>
  <c r="E128" i="1"/>
  <c r="F128" i="1"/>
  <c r="G128" i="1"/>
  <c r="H128" i="1"/>
  <c r="I128" i="1"/>
  <c r="K128" i="1"/>
  <c r="L128" i="1"/>
  <c r="M128" i="1" s="1"/>
  <c r="N128" i="1"/>
  <c r="O128" i="1" s="1"/>
  <c r="P128" i="1"/>
  <c r="Q128" i="1" s="1"/>
  <c r="R128" i="1"/>
  <c r="S128" i="1" s="1"/>
  <c r="T128" i="1"/>
  <c r="U128" i="1" s="1"/>
  <c r="V128" i="1"/>
  <c r="W128" i="1" s="1"/>
  <c r="Y128" i="1"/>
  <c r="Z128" i="1"/>
  <c r="AA128" i="1"/>
  <c r="J129" i="1"/>
  <c r="X129" i="1"/>
  <c r="Z129" i="1"/>
  <c r="D136" i="1"/>
  <c r="F136" i="1"/>
  <c r="H136" i="1"/>
  <c r="J136" i="1"/>
  <c r="L136" i="1"/>
  <c r="P136" i="1"/>
  <c r="C136" i="1" s="1"/>
  <c r="V136" i="1"/>
  <c r="W136" i="1" s="1"/>
  <c r="X136" i="1"/>
  <c r="X138" i="1" s="1"/>
  <c r="B137" i="1"/>
  <c r="D137" i="1"/>
  <c r="C137" i="1" s="1"/>
  <c r="F137" i="1"/>
  <c r="G137" i="1" s="1"/>
  <c r="H137" i="1"/>
  <c r="H138" i="1" s="1"/>
  <c r="J137" i="1"/>
  <c r="K137" i="1" s="1"/>
  <c r="L137" i="1"/>
  <c r="L138" i="1" s="1"/>
  <c r="N137" i="1"/>
  <c r="O137" i="1" s="1"/>
  <c r="P137" i="1"/>
  <c r="Q137" i="1" s="1"/>
  <c r="T137" i="1"/>
  <c r="V137" i="1"/>
  <c r="X137" i="1"/>
  <c r="R138" i="1"/>
  <c r="T138" i="1"/>
  <c r="B145" i="1"/>
  <c r="D145" i="1"/>
  <c r="D147" i="1" s="1"/>
  <c r="F145" i="1"/>
  <c r="H145" i="1"/>
  <c r="H147" i="1" s="1"/>
  <c r="J145" i="1"/>
  <c r="L145" i="1"/>
  <c r="L147" i="1" s="1"/>
  <c r="N145" i="1"/>
  <c r="P145" i="1"/>
  <c r="P147" i="1" s="1"/>
  <c r="R145" i="1"/>
  <c r="B146" i="1"/>
  <c r="B147" i="1" s="1"/>
  <c r="D146" i="1"/>
  <c r="F146" i="1"/>
  <c r="F147" i="1" s="1"/>
  <c r="H146" i="1"/>
  <c r="J146" i="1"/>
  <c r="J147" i="1" s="1"/>
  <c r="L146" i="1"/>
  <c r="N146" i="1"/>
  <c r="N147" i="1" s="1"/>
  <c r="P146" i="1"/>
  <c r="R146" i="1"/>
  <c r="R147" i="1" s="1"/>
  <c r="C147" i="1"/>
  <c r="E147" i="1"/>
  <c r="G147" i="1"/>
  <c r="I147" i="1"/>
  <c r="K147" i="1"/>
  <c r="M147" i="1"/>
  <c r="O147" i="1"/>
  <c r="Q147" i="1"/>
  <c r="S147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B157" i="1"/>
  <c r="B158" i="1" s="1"/>
  <c r="C157" i="1"/>
  <c r="D157" i="1"/>
  <c r="E157" i="1"/>
  <c r="F157" i="1"/>
  <c r="G157" i="1"/>
  <c r="H157" i="1"/>
  <c r="H158" i="1" s="1"/>
  <c r="I157" i="1"/>
  <c r="J157" i="1"/>
  <c r="K157" i="1"/>
  <c r="L157" i="1"/>
  <c r="M157" i="1"/>
  <c r="N157" i="1"/>
  <c r="O157" i="1"/>
  <c r="P157" i="1"/>
  <c r="Q157" i="1"/>
  <c r="R157" i="1"/>
  <c r="R158" i="1" s="1"/>
  <c r="S157" i="1"/>
  <c r="T157" i="1"/>
  <c r="U157" i="1"/>
  <c r="V157" i="1"/>
  <c r="E158" i="1"/>
  <c r="F158" i="1" s="1"/>
  <c r="O158" i="1"/>
  <c r="Q158" i="1" s="1"/>
  <c r="I158" i="1" l="1"/>
  <c r="M158" i="1"/>
  <c r="J158" i="1"/>
  <c r="N158" i="1"/>
  <c r="K158" i="1"/>
  <c r="L158" i="1"/>
  <c r="I138" i="1"/>
  <c r="G77" i="1"/>
  <c r="U158" i="1"/>
  <c r="V158" i="1"/>
  <c r="S158" i="1"/>
  <c r="T158" i="1"/>
  <c r="C158" i="1"/>
  <c r="D158" i="1"/>
  <c r="M138" i="1"/>
  <c r="S137" i="1"/>
  <c r="W137" i="1"/>
  <c r="U137" i="1"/>
  <c r="Y137" i="1"/>
  <c r="G136" i="1"/>
  <c r="K136" i="1"/>
  <c r="C138" i="1"/>
  <c r="E136" i="1"/>
  <c r="I136" i="1"/>
  <c r="M136" i="1"/>
  <c r="S136" i="1"/>
  <c r="O136" i="1"/>
  <c r="U136" i="1"/>
  <c r="Q77" i="1"/>
  <c r="S77" i="1"/>
  <c r="K77" i="1"/>
  <c r="C77" i="1"/>
  <c r="C68" i="1"/>
  <c r="D68" i="1"/>
  <c r="I68" i="1"/>
  <c r="F68" i="1"/>
  <c r="J68" i="1"/>
  <c r="G68" i="1"/>
  <c r="K68" i="1"/>
  <c r="H68" i="1"/>
  <c r="L68" i="1"/>
  <c r="K28" i="1"/>
  <c r="L28" i="1"/>
  <c r="I28" i="1"/>
  <c r="M28" i="1"/>
  <c r="J28" i="1"/>
  <c r="Y138" i="1"/>
  <c r="K129" i="1"/>
  <c r="M77" i="1"/>
  <c r="K39" i="1"/>
  <c r="C8" i="1"/>
  <c r="O28" i="1"/>
  <c r="S28" i="1"/>
  <c r="P28" i="1"/>
  <c r="Q28" i="1"/>
  <c r="R28" i="1"/>
  <c r="C28" i="1"/>
  <c r="G28" i="1"/>
  <c r="D28" i="1"/>
  <c r="E28" i="1"/>
  <c r="F28" i="1"/>
  <c r="P18" i="1"/>
  <c r="T18" i="1"/>
  <c r="M18" i="1"/>
  <c r="Q18" i="1"/>
  <c r="U18" i="1"/>
  <c r="N18" i="1"/>
  <c r="R18" i="1"/>
  <c r="V18" i="1"/>
  <c r="O18" i="1"/>
  <c r="S18" i="1"/>
  <c r="W18" i="1"/>
  <c r="G129" i="1"/>
  <c r="E77" i="1"/>
  <c r="N39" i="1"/>
  <c r="E8" i="1"/>
  <c r="P158" i="1"/>
  <c r="V138" i="1"/>
  <c r="W138" i="1" s="1"/>
  <c r="N138" i="1"/>
  <c r="O138" i="1" s="1"/>
  <c r="J138" i="1"/>
  <c r="K138" i="1" s="1"/>
  <c r="F138" i="1"/>
  <c r="G138" i="1" s="1"/>
  <c r="M137" i="1"/>
  <c r="I137" i="1"/>
  <c r="E137" i="1"/>
  <c r="Y136" i="1"/>
  <c r="B136" i="1"/>
  <c r="B138" i="1" s="1"/>
  <c r="T129" i="1"/>
  <c r="U129" i="1" s="1"/>
  <c r="P129" i="1"/>
  <c r="Q129" i="1" s="1"/>
  <c r="L129" i="1"/>
  <c r="M129" i="1" s="1"/>
  <c r="H129" i="1"/>
  <c r="I129" i="1" s="1"/>
  <c r="D129" i="1"/>
  <c r="M127" i="1"/>
  <c r="G127" i="1"/>
  <c r="C127" i="1"/>
  <c r="S76" i="1"/>
  <c r="O76" i="1"/>
  <c r="K76" i="1"/>
  <c r="G76" i="1"/>
  <c r="C76" i="1"/>
  <c r="H38" i="1"/>
  <c r="K18" i="1"/>
  <c r="G158" i="1"/>
  <c r="P138" i="1"/>
  <c r="Q138" i="1" s="1"/>
  <c r="D138" i="1"/>
  <c r="E138" i="1" s="1"/>
  <c r="Q136" i="1"/>
  <c r="V129" i="1"/>
  <c r="W129" i="1" s="1"/>
  <c r="R129" i="1"/>
  <c r="S129" i="1" s="1"/>
  <c r="N129" i="1"/>
  <c r="O129" i="1" s="1"/>
  <c r="E129" i="1" l="1"/>
  <c r="Y129" i="1"/>
  <c r="AA129" i="1"/>
  <c r="C129" i="1"/>
  <c r="S138" i="1"/>
  <c r="U138" i="1"/>
</calcChain>
</file>

<file path=xl/sharedStrings.xml><?xml version="1.0" encoding="utf-8"?>
<sst xmlns="http://schemas.openxmlformats.org/spreadsheetml/2006/main" count="489" uniqueCount="214">
  <si>
    <t>Total</t>
  </si>
  <si>
    <t>Homes</t>
  </si>
  <si>
    <t>Dones</t>
  </si>
  <si>
    <t>Estudis i feina</t>
  </si>
  <si>
    <t>Laboralment</t>
  </si>
  <si>
    <t>Durant els estudis</t>
  </si>
  <si>
    <t>Altres</t>
  </si>
  <si>
    <t>Doctorat</t>
  </si>
  <si>
    <t>Postgrau/master</t>
  </si>
  <si>
    <t>Llicenciatura</t>
  </si>
  <si>
    <t>Cursos espec.</t>
  </si>
  <si>
    <t>Sí</t>
  </si>
  <si>
    <t>NO</t>
  </si>
  <si>
    <t>Respostes</t>
  </si>
  <si>
    <t>No</t>
  </si>
  <si>
    <t>Has tingut alguna experiència de mobilitat?</t>
  </si>
  <si>
    <t>Mateixa universitat ?</t>
  </si>
  <si>
    <t>Continuació dels estudis</t>
  </si>
  <si>
    <t>Repetiries d'universitat?</t>
  </si>
  <si>
    <t>Repetiries la carrera?</t>
  </si>
  <si>
    <t>Mobilitat (%)</t>
  </si>
  <si>
    <t>Formació continuada (%)</t>
  </si>
  <si>
    <t>Satisfacció: carrera i universitat (%)</t>
  </si>
  <si>
    <t>SATISFACCIÓ, FORMACIÓ CONTINUADA I MOBILITAT</t>
  </si>
  <si>
    <t>Mitjana</t>
  </si>
  <si>
    <t>Manca d'altres coneixements</t>
  </si>
  <si>
    <t>Manca coneixements
en informàtica</t>
  </si>
  <si>
    <t>Manca coneixements
d'idiomes</t>
  </si>
  <si>
    <t>Una feina amb un
nivell retributiu adequat</t>
  </si>
  <si>
    <t>Manca coneixements
mercat laboral</t>
  </si>
  <si>
    <t>Tenir una feina
que m'agradi</t>
  </si>
  <si>
    <t>Manca de pràctica
professional</t>
  </si>
  <si>
    <t>Activitats personals
impedeixen treballar</t>
  </si>
  <si>
    <t>Mancances formació
universitària rebuda</t>
  </si>
  <si>
    <t>(Gens important 1 - 7 Molt important)</t>
  </si>
  <si>
    <t>Valoració dels factors implicats en la cerca, l'assoliment o l'acceptació de la feina</t>
  </si>
  <si>
    <t>%</t>
  </si>
  <si>
    <t>Internet</t>
  </si>
  <si>
    <t>Col·legi
professional</t>
  </si>
  <si>
    <t>Conveni
Coop. educativa</t>
  </si>
  <si>
    <t>Serveis
Universitat</t>
  </si>
  <si>
    <t>Pròpia
empresa</t>
  </si>
  <si>
    <t>Servei Català
Col·locació</t>
  </si>
  <si>
    <t>Oposicions
Concurs públic</t>
  </si>
  <si>
    <t>Anuncis
a la premsa</t>
  </si>
  <si>
    <t>Iniciativa personal</t>
  </si>
  <si>
    <t>Contactes
personals</t>
  </si>
  <si>
    <t>sumatori
resposta                                                                                                                                                                                                                                            (f)</t>
  </si>
  <si>
    <t>Mitjans utilitzats per trobar feina</t>
  </si>
  <si>
    <r>
      <t xml:space="preserve">Graduats
</t>
    </r>
    <r>
      <rPr>
        <b/>
        <sz val="8"/>
        <rFont val="Arial"/>
        <family val="2"/>
      </rPr>
      <t>no ocupats</t>
    </r>
  </si>
  <si>
    <t>% s/inactius</t>
  </si>
  <si>
    <t>% s/atur</t>
  </si>
  <si>
    <t>% s/no ocup</t>
  </si>
  <si>
    <t>Maternitat
Llar</t>
  </si>
  <si>
    <t>Continuar
 estudis</t>
  </si>
  <si>
    <t>Més de 6</t>
  </si>
  <si>
    <t>4 - 6</t>
  </si>
  <si>
    <t>1 - 3</t>
  </si>
  <si>
    <t>Més de
2 anys</t>
  </si>
  <si>
    <t>Entre 1 any
i 2 anys</t>
  </si>
  <si>
    <t>Entre 6 mesos
i 1 any</t>
  </si>
  <si>
    <t>Menys de 
6 mesos</t>
  </si>
  <si>
    <t>INACTIUS</t>
  </si>
  <si>
    <t>ATURATS</t>
  </si>
  <si>
    <t>Motius per no cercar feina (inactius)*</t>
  </si>
  <si>
    <t>Rebuig d'ofertes (aturats)*</t>
  </si>
  <si>
    <t>Temps recerca de feina (aturats)*</t>
  </si>
  <si>
    <t>Graduats no ocupats</t>
  </si>
  <si>
    <t>L'ATUR</t>
  </si>
  <si>
    <t>Utilitat per a la feina</t>
  </si>
  <si>
    <t>Nivell obtingut</t>
  </si>
  <si>
    <t>Pensament crític</t>
  </si>
  <si>
    <t>Creativitat</t>
  </si>
  <si>
    <t>Presa de decisions</t>
  </si>
  <si>
    <t>Resolució de problemes</t>
  </si>
  <si>
    <t>(Molt baix 1 - 7 Molt alt)</t>
  </si>
  <si>
    <t>Nivell i adequació de les competències cognitives</t>
  </si>
  <si>
    <t xml:space="preserve"> </t>
  </si>
  <si>
    <t>Gestió</t>
  </si>
  <si>
    <t>Lideratge</t>
  </si>
  <si>
    <t>Treball en equip</t>
  </si>
  <si>
    <t>Comunicació escrita</t>
  </si>
  <si>
    <t>Expressió oral</t>
  </si>
  <si>
    <t>Nivell i adequació de les competències interpersonals i de gestió</t>
  </si>
  <si>
    <t>Documentació</t>
  </si>
  <si>
    <t>Idiomes</t>
  </si>
  <si>
    <t>Informàtica</t>
  </si>
  <si>
    <t>Formació pràctica</t>
  </si>
  <si>
    <t>Formació teòrica</t>
  </si>
  <si>
    <t>Nivell i adequació de les competències instrumentals</t>
  </si>
  <si>
    <t>Nivell i adequació de les competències acadèmiques</t>
  </si>
  <si>
    <t>NIVELL I ADEQUACIÓ DE LES COMPETÈNCIES ACADÈMIQUES</t>
  </si>
  <si>
    <t>Satisfacció general
amb la feina</t>
  </si>
  <si>
    <t>Utilitat dels coneixements
de la formació universitària</t>
  </si>
  <si>
    <t>Nivell
de retribució</t>
  </si>
  <si>
    <t>Perspectives
de millora i promoció</t>
  </si>
  <si>
    <t>Contingut
de la feina</t>
  </si>
  <si>
    <t>(Gens d'acord 1 - 7 totalment d'acord)</t>
  </si>
  <si>
    <t>Grau de satisfacció</t>
  </si>
  <si>
    <t>QUALITAT DE LA INSERCIÓ: SATISFACCIÓ</t>
  </si>
  <si>
    <t>Altres 
no qualificades</t>
  </si>
  <si>
    <t>Altres qualificades</t>
  </si>
  <si>
    <t>Tècniques</t>
  </si>
  <si>
    <t>Disseny
Art</t>
  </si>
  <si>
    <t>Assistència
Mèdica/Social</t>
  </si>
  <si>
    <t>R+D</t>
  </si>
  <si>
    <t>Docència</t>
  </si>
  <si>
    <t>Comercial o
logística</t>
  </si>
  <si>
    <t>Direcció
Gestió</t>
  </si>
  <si>
    <t>Funcions</t>
  </si>
  <si>
    <t>QUALITAT DE LA INSERCIÓ: FUNCIONS</t>
  </si>
  <si>
    <t>Resta món</t>
  </si>
  <si>
    <t>Europa</t>
  </si>
  <si>
    <t>Resta
CCAA</t>
  </si>
  <si>
    <t>Lleida</t>
  </si>
  <si>
    <t>Girona</t>
  </si>
  <si>
    <t>Tarragona</t>
  </si>
  <si>
    <t>Barcelona</t>
  </si>
  <si>
    <t>Privat</t>
  </si>
  <si>
    <t>Públic</t>
  </si>
  <si>
    <t>Ubicació (%)</t>
  </si>
  <si>
    <t>Àmbit (%)</t>
  </si>
  <si>
    <t>TIPOLOGIA D'EMPRESA: ÀMBIT I UBICACIÓ</t>
  </si>
  <si>
    <t>Sanitat
assist.</t>
  </si>
  <si>
    <t>Educ.
investig</t>
  </si>
  <si>
    <t>Adm.
pública</t>
  </si>
  <si>
    <t>Serveis
a empres.</t>
  </si>
  <si>
    <t>Instit.
financ.</t>
  </si>
  <si>
    <t>Mitjans
comunic</t>
  </si>
  <si>
    <t>Tecnol.
comunic</t>
  </si>
  <si>
    <t>Trans-
port</t>
  </si>
  <si>
    <t>Restau-
rants</t>
  </si>
  <si>
    <t>Comerç</t>
  </si>
  <si>
    <t>Cons-
trucció</t>
  </si>
  <si>
    <t>Cautxú</t>
  </si>
  <si>
    <t>Paper</t>
  </si>
  <si>
    <t>Fusta</t>
  </si>
  <si>
    <t>Textil, cuir ...</t>
  </si>
  <si>
    <t>Prod. 
Aliment</t>
  </si>
  <si>
    <t>Mater.
Transp.</t>
  </si>
  <si>
    <t>Metal·
lúrgia</t>
  </si>
  <si>
    <t>Industr. Farmac.</t>
  </si>
  <si>
    <t>Industr.
Química</t>
  </si>
  <si>
    <t>Extrac.
mineral</t>
  </si>
  <si>
    <t>Electri-
citat</t>
  </si>
  <si>
    <t>Comb.
sòlids</t>
  </si>
  <si>
    <t>Pesca</t>
  </si>
  <si>
    <t>Agri-
cultura</t>
  </si>
  <si>
    <t>Branca d'activitat (%)</t>
  </si>
  <si>
    <t>BRANCA D'ACTIVITAT ECONÒMICA</t>
  </si>
  <si>
    <t>Formació global
universitat</t>
  </si>
  <si>
    <t>Capacitat de treballar en grup</t>
  </si>
  <si>
    <t>Capacitat de gestió
i planificació</t>
  </si>
  <si>
    <t>Habilitats socials
i personalitat</t>
  </si>
  <si>
    <t>Formació en l'ús de la informàtica</t>
  </si>
  <si>
    <t>Formació en idiomes</t>
  </si>
  <si>
    <t>Coneixements pràctics</t>
  </si>
  <si>
    <t>Coneixements teòrics</t>
  </si>
  <si>
    <t>Factors de contractació</t>
  </si>
  <si>
    <t>No requeria
form.univ.</t>
  </si>
  <si>
    <t>Requeria
form.univ.</t>
  </si>
  <si>
    <t>Funcions
no pròpies</t>
  </si>
  <si>
    <t>Funcions pròpies</t>
  </si>
  <si>
    <t>Més de 
40.000 €</t>
  </si>
  <si>
    <t>30.000 €
40.000 €</t>
  </si>
  <si>
    <t>18.000 €
30.000 €</t>
  </si>
  <si>
    <t>12.000 €
18.000 €</t>
  </si>
  <si>
    <t>9.000 €
12.000 €</t>
  </si>
  <si>
    <t>Menys 
9.000 €</t>
  </si>
  <si>
    <t>Cap
titulació</t>
  </si>
  <si>
    <t>Titulació
universitària</t>
  </si>
  <si>
    <t>Titulació
específica</t>
  </si>
  <si>
    <t xml:space="preserve">Requisits per la feina actual </t>
  </si>
  <si>
    <t>Sou anual (%)</t>
  </si>
  <si>
    <t>Sense
contracte</t>
  </si>
  <si>
    <t>Auto-
ocupació</t>
  </si>
  <si>
    <t>Entre
1-3 anys</t>
  </si>
  <si>
    <t>Entre
6-12 mesos</t>
  </si>
  <si>
    <t>Menys
6 mesos</t>
  </si>
  <si>
    <t>Becari</t>
  </si>
  <si>
    <t>Temporal</t>
  </si>
  <si>
    <t>Autònom</t>
  </si>
  <si>
    <t>Fix</t>
  </si>
  <si>
    <t>Any actual</t>
  </si>
  <si>
    <t>Fa 1 any</t>
  </si>
  <si>
    <t>Fa 2 anys</t>
  </si>
  <si>
    <t>Fa 3 anys</t>
  </si>
  <si>
    <t>Fa més de 3 anys</t>
  </si>
  <si>
    <t>Temps contracte (Temporals) (%)</t>
  </si>
  <si>
    <t>Tipus de contracte (%)</t>
  </si>
  <si>
    <t>Any d'inici de la feina actual (%)</t>
  </si>
  <si>
    <t>Empreses
de selecció</t>
  </si>
  <si>
    <t>ETT</t>
  </si>
  <si>
    <t>Pràctiques
d'estudis</t>
  </si>
  <si>
    <t>Pròpia empresa</t>
  </si>
  <si>
    <t>SCC
INEM</t>
  </si>
  <si>
    <t>Oposicions</t>
  </si>
  <si>
    <t>Premsa</t>
  </si>
  <si>
    <t>Contactes</t>
  </si>
  <si>
    <t>Més
d'un any</t>
  </si>
  <si>
    <t>De 6 a 12
mesos</t>
  </si>
  <si>
    <t>De 3 a 6
mesos</t>
  </si>
  <si>
    <t>D'un a 3 mesos</t>
  </si>
  <si>
    <t>Menys
d'un mes</t>
  </si>
  <si>
    <t>Abans
d'acabar</t>
  </si>
  <si>
    <t>Vies d'accés al primer treball per a qui n'ha tingut més d'un (%)</t>
  </si>
  <si>
    <t>Temps 1a inserció (%)</t>
  </si>
  <si>
    <t>La feina actual és la 1a feina (%)</t>
  </si>
  <si>
    <t>PRIMERA INSERCIÓ</t>
  </si>
  <si>
    <t>No ha treballat mai</t>
  </si>
  <si>
    <t>Aturat però amb experiència</t>
  </si>
  <si>
    <t>Ocupat</t>
  </si>
  <si>
    <t>Situació laboral actual</t>
  </si>
  <si>
    <t>ESTATUS D'INSERCIÓ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</si>
</sst>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8"/>
      <color indexed="26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Fill="1" applyBorder="1"/>
    <xf numFmtId="2" fontId="2" fillId="0" borderId="1" xfId="0" applyNumberFormat="1" applyFont="1" applyFill="1" applyBorder="1"/>
    <xf numFmtId="2" fontId="2" fillId="2" borderId="1" xfId="0" applyNumberFormat="1" applyFont="1" applyFill="1" applyBorder="1"/>
    <xf numFmtId="0" fontId="2" fillId="0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0" xfId="0" applyFont="1" applyFill="1" applyBorder="1" applyAlignment="1">
      <alignment vertical="center" wrapText="1"/>
    </xf>
    <xf numFmtId="0" fontId="2" fillId="0" borderId="3" xfId="0" applyFont="1" applyFill="1" applyBorder="1"/>
    <xf numFmtId="0" fontId="4" fillId="0" borderId="0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0" borderId="7" xfId="0" applyFont="1" applyFill="1" applyBorder="1"/>
    <xf numFmtId="0" fontId="2" fillId="2" borderId="1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/>
    <xf numFmtId="0" fontId="2" fillId="0" borderId="7" xfId="0" applyFont="1" applyFill="1" applyBorder="1" applyAlignment="1"/>
    <xf numFmtId="0" fontId="2" fillId="0" borderId="3" xfId="0" applyFont="1" applyFill="1" applyBorder="1" applyAlignment="1"/>
    <xf numFmtId="0" fontId="2" fillId="2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2" fontId="2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4" fillId="0" borderId="2" xfId="0" applyFont="1" applyFill="1" applyBorder="1"/>
    <xf numFmtId="0" fontId="2" fillId="0" borderId="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" fontId="2" fillId="0" borderId="1" xfId="0" applyNumberFormat="1" applyFont="1" applyFill="1" applyBorder="1"/>
    <xf numFmtId="0" fontId="4" fillId="0" borderId="1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10" fontId="2" fillId="0" borderId="1" xfId="1" applyNumberFormat="1" applyFont="1" applyFill="1" applyBorder="1"/>
    <xf numFmtId="10" fontId="2" fillId="2" borderId="1" xfId="1" applyNumberFormat="1" applyFont="1" applyFill="1" applyBorder="1"/>
    <xf numFmtId="0" fontId="2" fillId="2" borderId="1" xfId="0" applyFont="1" applyFill="1" applyBorder="1" applyAlignment="1">
      <alignment horizontal="center" wrapText="1" shrinkToFit="1"/>
    </xf>
    <xf numFmtId="0" fontId="2" fillId="2" borderId="14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/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2" borderId="4" xfId="0" applyFont="1" applyFill="1" applyBorder="1"/>
    <xf numFmtId="0" fontId="2" fillId="2" borderId="5" xfId="0" applyFont="1" applyFill="1" applyBorder="1"/>
    <xf numFmtId="3" fontId="2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PAQ/GPAQ-COMU/Enquestes/Enquestes%20Titulats/Inserci&#243;%20Laboral/Grau_Cicle/Estudi%20Insercio%20Laboral%202005/Total%20titulats%20up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es en brut"/>
    </sheetNames>
    <sheetDataSet>
      <sheetData sheetId="0">
        <row r="4">
          <cell r="C4">
            <v>471</v>
          </cell>
          <cell r="D4">
            <v>91.102514506769822</v>
          </cell>
        </row>
        <row r="5">
          <cell r="C5">
            <v>35</v>
          </cell>
          <cell r="D5">
            <v>6.7698259187620886</v>
          </cell>
        </row>
        <row r="6">
          <cell r="C6">
            <v>11</v>
          </cell>
          <cell r="D6">
            <v>2.1276595744680851</v>
          </cell>
        </row>
        <row r="7">
          <cell r="C7">
            <v>1367</v>
          </cell>
          <cell r="D7">
            <v>92.866847826086953</v>
          </cell>
        </row>
        <row r="8">
          <cell r="C8">
            <v>80</v>
          </cell>
          <cell r="D8">
            <v>5.4347826086956523</v>
          </cell>
        </row>
        <row r="9">
          <cell r="C9">
            <v>25</v>
          </cell>
          <cell r="D9">
            <v>1.6983695652173911</v>
          </cell>
        </row>
        <row r="17">
          <cell r="C17">
            <v>138</v>
          </cell>
          <cell r="D17">
            <v>27.27272727272727</v>
          </cell>
          <cell r="H17">
            <v>254</v>
          </cell>
          <cell r="I17">
            <v>50.197628458498023</v>
          </cell>
          <cell r="M17">
            <v>155</v>
          </cell>
          <cell r="N17">
            <v>30.632411067193676</v>
          </cell>
        </row>
        <row r="18">
          <cell r="C18">
            <v>368</v>
          </cell>
          <cell r="D18">
            <v>72.727272727272734</v>
          </cell>
          <cell r="H18">
            <v>100</v>
          </cell>
          <cell r="I18">
            <v>19.762845849802371</v>
          </cell>
          <cell r="M18">
            <v>55</v>
          </cell>
          <cell r="N18">
            <v>10.869565217391305</v>
          </cell>
        </row>
        <row r="19">
          <cell r="H19">
            <v>76</v>
          </cell>
          <cell r="I19">
            <v>15.019762845849801</v>
          </cell>
          <cell r="M19">
            <v>4</v>
          </cell>
          <cell r="N19">
            <v>0.79051383399209485</v>
          </cell>
        </row>
        <row r="20">
          <cell r="C20">
            <v>479</v>
          </cell>
          <cell r="D20">
            <v>33.102971665514858</v>
          </cell>
          <cell r="H20">
            <v>35</v>
          </cell>
          <cell r="I20">
            <v>6.9169960474308301</v>
          </cell>
          <cell r="M20">
            <v>6</v>
          </cell>
          <cell r="N20">
            <v>1.1857707509881421</v>
          </cell>
        </row>
        <row r="21">
          <cell r="C21">
            <v>968</v>
          </cell>
          <cell r="D21">
            <v>66.897028334485142</v>
          </cell>
          <cell r="H21">
            <v>18</v>
          </cell>
          <cell r="I21">
            <v>3.5573122529644272</v>
          </cell>
          <cell r="M21">
            <v>1</v>
          </cell>
          <cell r="N21">
            <v>0.19762845849802371</v>
          </cell>
        </row>
        <row r="22">
          <cell r="H22">
            <v>23</v>
          </cell>
          <cell r="I22">
            <v>4.5454545454545459</v>
          </cell>
          <cell r="M22">
            <v>52</v>
          </cell>
          <cell r="N22">
            <v>10.276679841897234</v>
          </cell>
        </row>
        <row r="23">
          <cell r="M23">
            <v>120</v>
          </cell>
          <cell r="N23">
            <v>23.715415019762844</v>
          </cell>
        </row>
        <row r="24">
          <cell r="H24">
            <v>743</v>
          </cell>
          <cell r="I24">
            <v>51.347615756738072</v>
          </cell>
          <cell r="M24">
            <v>11</v>
          </cell>
          <cell r="N24">
            <v>2.1739130434782608</v>
          </cell>
        </row>
        <row r="25">
          <cell r="H25">
            <v>280</v>
          </cell>
          <cell r="I25">
            <v>19.350380096751902</v>
          </cell>
          <cell r="M25">
            <v>7</v>
          </cell>
          <cell r="N25">
            <v>1.383399209486166</v>
          </cell>
        </row>
        <row r="26">
          <cell r="H26">
            <v>249</v>
          </cell>
          <cell r="I26">
            <v>17.208016586040085</v>
          </cell>
          <cell r="M26">
            <v>26</v>
          </cell>
          <cell r="N26">
            <v>5.1383399209486171</v>
          </cell>
        </row>
        <row r="27">
          <cell r="H27">
            <v>97</v>
          </cell>
          <cell r="I27">
            <v>6.7035245335176228</v>
          </cell>
          <cell r="M27">
            <v>69</v>
          </cell>
          <cell r="N27">
            <v>13.636363636363635</v>
          </cell>
        </row>
        <row r="28">
          <cell r="H28">
            <v>48</v>
          </cell>
          <cell r="I28">
            <v>3.31720801658604</v>
          </cell>
        </row>
        <row r="29">
          <cell r="H29">
            <v>30</v>
          </cell>
          <cell r="I29">
            <v>2.073255010366275</v>
          </cell>
          <cell r="M29">
            <v>512</v>
          </cell>
          <cell r="N29">
            <v>35.38355217691776</v>
          </cell>
        </row>
        <row r="30">
          <cell r="M30">
            <v>171</v>
          </cell>
          <cell r="N30">
            <v>11.817553559087768</v>
          </cell>
        </row>
        <row r="31">
          <cell r="M31">
            <v>16</v>
          </cell>
          <cell r="N31">
            <v>1.10573600552868</v>
          </cell>
        </row>
        <row r="32">
          <cell r="M32">
            <v>25</v>
          </cell>
          <cell r="N32">
            <v>1.7277125086385625</v>
          </cell>
        </row>
        <row r="33">
          <cell r="M33">
            <v>12</v>
          </cell>
          <cell r="N33">
            <v>0.82930200414651001</v>
          </cell>
        </row>
        <row r="34">
          <cell r="M34">
            <v>137</v>
          </cell>
          <cell r="N34">
            <v>9.4678645473393228</v>
          </cell>
        </row>
        <row r="35">
          <cell r="M35">
            <v>304</v>
          </cell>
          <cell r="N35">
            <v>21.00898410504492</v>
          </cell>
        </row>
        <row r="36">
          <cell r="M36">
            <v>34</v>
          </cell>
          <cell r="N36">
            <v>2.349689011748445</v>
          </cell>
        </row>
        <row r="37">
          <cell r="M37">
            <v>10</v>
          </cell>
          <cell r="N37">
            <v>0.69108500345542501</v>
          </cell>
        </row>
        <row r="38">
          <cell r="M38">
            <v>101</v>
          </cell>
          <cell r="N38">
            <v>6.9799585348997928</v>
          </cell>
        </row>
        <row r="39">
          <cell r="M39">
            <v>125</v>
          </cell>
          <cell r="N39">
            <v>8.6385625431928119</v>
          </cell>
        </row>
        <row r="48">
          <cell r="N48">
            <v>21</v>
          </cell>
          <cell r="O48">
            <v>20.192307692307693</v>
          </cell>
        </row>
        <row r="49">
          <cell r="C49">
            <v>36</v>
          </cell>
          <cell r="D49">
            <v>7.1146245059288544</v>
          </cell>
          <cell r="H49">
            <v>301</v>
          </cell>
          <cell r="I49">
            <v>59.48616600790514</v>
          </cell>
          <cell r="N49">
            <v>53</v>
          </cell>
          <cell r="O49">
            <v>50.96153846153846</v>
          </cell>
        </row>
        <row r="50">
          <cell r="C50">
            <v>112</v>
          </cell>
          <cell r="D50">
            <v>22.134387351778656</v>
          </cell>
          <cell r="H50">
            <v>84</v>
          </cell>
          <cell r="I50">
            <v>16.600790513833992</v>
          </cell>
          <cell r="N50">
            <v>29</v>
          </cell>
          <cell r="O50">
            <v>27.884615384615387</v>
          </cell>
        </row>
        <row r="51">
          <cell r="C51">
            <v>88</v>
          </cell>
          <cell r="D51">
            <v>17.391304347826086</v>
          </cell>
          <cell r="H51">
            <v>104</v>
          </cell>
          <cell r="I51">
            <v>20.553359683794469</v>
          </cell>
          <cell r="N51">
            <v>1</v>
          </cell>
          <cell r="O51">
            <v>0.96153846153846156</v>
          </cell>
        </row>
        <row r="52">
          <cell r="C52">
            <v>84</v>
          </cell>
          <cell r="D52">
            <v>16.600790513833992</v>
          </cell>
          <cell r="H52">
            <v>13</v>
          </cell>
          <cell r="I52">
            <v>2.5691699604743086</v>
          </cell>
          <cell r="N52">
            <v>53</v>
          </cell>
          <cell r="O52">
            <v>19.272727272727273</v>
          </cell>
        </row>
        <row r="53">
          <cell r="C53">
            <v>108</v>
          </cell>
          <cell r="D53">
            <v>21.343873517786559</v>
          </cell>
          <cell r="H53">
            <v>4</v>
          </cell>
          <cell r="I53">
            <v>0.79051383399209485</v>
          </cell>
          <cell r="N53">
            <v>128</v>
          </cell>
          <cell r="O53">
            <v>46.545454545454547</v>
          </cell>
        </row>
        <row r="54">
          <cell r="C54">
            <v>24</v>
          </cell>
          <cell r="D54">
            <v>4.7430830039525684</v>
          </cell>
          <cell r="N54">
            <v>90</v>
          </cell>
          <cell r="O54">
            <v>32.727272727272727</v>
          </cell>
        </row>
        <row r="55">
          <cell r="C55">
            <v>1</v>
          </cell>
          <cell r="D55">
            <v>0.19762845849802371</v>
          </cell>
          <cell r="H55">
            <v>965</v>
          </cell>
          <cell r="I55">
            <v>66.689702833448521</v>
          </cell>
          <cell r="N55">
            <v>2</v>
          </cell>
          <cell r="O55">
            <v>0.72727272727272729</v>
          </cell>
        </row>
        <row r="56">
          <cell r="C56">
            <v>1</v>
          </cell>
          <cell r="D56">
            <v>0.19762845849802371</v>
          </cell>
          <cell r="H56">
            <v>174</v>
          </cell>
          <cell r="I56">
            <v>12.024879060124395</v>
          </cell>
          <cell r="N56">
            <v>2</v>
          </cell>
          <cell r="O56">
            <v>0.72727272727272729</v>
          </cell>
        </row>
        <row r="57">
          <cell r="C57">
            <v>4</v>
          </cell>
          <cell r="D57">
            <v>0.79051383399209485</v>
          </cell>
          <cell r="H57">
            <v>275</v>
          </cell>
          <cell r="I57">
            <v>19.004837595024188</v>
          </cell>
        </row>
        <row r="58">
          <cell r="C58">
            <v>1</v>
          </cell>
          <cell r="D58">
            <v>0.19762845849802371</v>
          </cell>
          <cell r="H58">
            <v>29</v>
          </cell>
          <cell r="I58">
            <v>2.0041465100207327</v>
          </cell>
        </row>
        <row r="59">
          <cell r="C59">
            <v>2</v>
          </cell>
          <cell r="D59">
            <v>0.39525691699604742</v>
          </cell>
          <cell r="H59">
            <v>4</v>
          </cell>
          <cell r="I59">
            <v>0.27643400138217</v>
          </cell>
        </row>
        <row r="60">
          <cell r="C60">
            <v>4</v>
          </cell>
          <cell r="D60">
            <v>0.79051383399209485</v>
          </cell>
        </row>
        <row r="61">
          <cell r="C61">
            <v>1</v>
          </cell>
          <cell r="D61">
            <v>0.19762845849802371</v>
          </cell>
        </row>
        <row r="62">
          <cell r="C62">
            <v>10</v>
          </cell>
          <cell r="D62">
            <v>1.9762845849802373</v>
          </cell>
        </row>
        <row r="63">
          <cell r="C63">
            <v>13</v>
          </cell>
          <cell r="D63">
            <v>2.5691699604743086</v>
          </cell>
        </row>
        <row r="64">
          <cell r="C64">
            <v>17</v>
          </cell>
          <cell r="D64">
            <v>3.3596837944664033</v>
          </cell>
        </row>
        <row r="66">
          <cell r="C66">
            <v>125</v>
          </cell>
          <cell r="D66">
            <v>8.6385625431928119</v>
          </cell>
        </row>
        <row r="67">
          <cell r="C67">
            <v>312</v>
          </cell>
          <cell r="D67">
            <v>21.561852107809258</v>
          </cell>
        </row>
        <row r="68">
          <cell r="C68">
            <v>219</v>
          </cell>
          <cell r="D68">
            <v>15.134761575673808</v>
          </cell>
        </row>
        <row r="69">
          <cell r="C69">
            <v>198</v>
          </cell>
          <cell r="D69">
            <v>13.683483068417415</v>
          </cell>
        </row>
        <row r="70">
          <cell r="C70">
            <v>266</v>
          </cell>
          <cell r="D70">
            <v>18.382861091914304</v>
          </cell>
        </row>
        <row r="71">
          <cell r="C71">
            <v>46</v>
          </cell>
          <cell r="D71">
            <v>3.1789910158949555</v>
          </cell>
        </row>
        <row r="72">
          <cell r="C72">
            <v>1</v>
          </cell>
          <cell r="D72">
            <v>6.9108500345542501E-2</v>
          </cell>
        </row>
        <row r="73">
          <cell r="C73">
            <v>1</v>
          </cell>
          <cell r="D73">
            <v>6.9108500345542501E-2</v>
          </cell>
        </row>
        <row r="74">
          <cell r="C74">
            <v>1</v>
          </cell>
          <cell r="D74">
            <v>6.9108500345542501E-2</v>
          </cell>
        </row>
        <row r="75">
          <cell r="C75">
            <v>2</v>
          </cell>
          <cell r="D75">
            <v>0.138217000691085</v>
          </cell>
        </row>
        <row r="76">
          <cell r="C76">
            <v>1</v>
          </cell>
          <cell r="D76">
            <v>6.9108500345542501E-2</v>
          </cell>
        </row>
        <row r="77">
          <cell r="C77">
            <v>2</v>
          </cell>
          <cell r="D77">
            <v>0.138217000691085</v>
          </cell>
        </row>
        <row r="78">
          <cell r="C78">
            <v>2</v>
          </cell>
          <cell r="D78">
            <v>0.138217000691085</v>
          </cell>
        </row>
        <row r="79">
          <cell r="C79">
            <v>1</v>
          </cell>
          <cell r="D79">
            <v>6.9108500345542501E-2</v>
          </cell>
        </row>
        <row r="80">
          <cell r="C80">
            <v>4</v>
          </cell>
          <cell r="D80">
            <v>0.27643400138217</v>
          </cell>
        </row>
        <row r="81">
          <cell r="C81">
            <v>7</v>
          </cell>
          <cell r="D81">
            <v>0.48375950241879756</v>
          </cell>
        </row>
        <row r="82">
          <cell r="C82">
            <v>7</v>
          </cell>
          <cell r="D82">
            <v>0.48375950241879756</v>
          </cell>
        </row>
        <row r="83">
          <cell r="C83">
            <v>12</v>
          </cell>
          <cell r="D83">
            <v>0.82930200414651001</v>
          </cell>
        </row>
        <row r="84">
          <cell r="C84">
            <v>10</v>
          </cell>
          <cell r="D84">
            <v>0.69108500345542501</v>
          </cell>
        </row>
        <row r="85">
          <cell r="C85">
            <v>8</v>
          </cell>
          <cell r="D85">
            <v>0.55286800276434001</v>
          </cell>
        </row>
        <row r="86">
          <cell r="C86">
            <v>11</v>
          </cell>
          <cell r="D86">
            <v>0.76019350380096751</v>
          </cell>
        </row>
        <row r="87">
          <cell r="C87">
            <v>5</v>
          </cell>
          <cell r="D87">
            <v>0.3455425017277125</v>
          </cell>
        </row>
        <row r="88">
          <cell r="C88">
            <v>3</v>
          </cell>
          <cell r="D88">
            <v>0.2073255010366275</v>
          </cell>
        </row>
        <row r="89">
          <cell r="C89">
            <v>13</v>
          </cell>
          <cell r="D89">
            <v>0.89841050449205251</v>
          </cell>
        </row>
        <row r="90">
          <cell r="C90">
            <v>17</v>
          </cell>
          <cell r="D90">
            <v>1.1748445058742225</v>
          </cell>
        </row>
        <row r="91">
          <cell r="C91">
            <v>27</v>
          </cell>
          <cell r="D91">
            <v>1.8659295093296473</v>
          </cell>
        </row>
        <row r="92">
          <cell r="C92">
            <v>49</v>
          </cell>
          <cell r="D92">
            <v>3.3863165169315828</v>
          </cell>
        </row>
        <row r="93">
          <cell r="C93">
            <v>97</v>
          </cell>
          <cell r="D93">
            <v>6.7035245335176228</v>
          </cell>
        </row>
        <row r="100">
          <cell r="O100">
            <v>346</v>
          </cell>
        </row>
        <row r="101">
          <cell r="O101">
            <v>25</v>
          </cell>
        </row>
        <row r="102">
          <cell r="O102">
            <v>921</v>
          </cell>
        </row>
        <row r="103">
          <cell r="C103">
            <v>21</v>
          </cell>
          <cell r="D103">
            <v>4.150197628458498</v>
          </cell>
          <cell r="H103">
            <v>371</v>
          </cell>
          <cell r="O103">
            <v>68</v>
          </cell>
        </row>
        <row r="104">
          <cell r="C104">
            <v>46</v>
          </cell>
          <cell r="D104">
            <v>9.0909090909090917</v>
          </cell>
          <cell r="H104">
            <v>66</v>
          </cell>
        </row>
        <row r="105">
          <cell r="C105">
            <v>141</v>
          </cell>
          <cell r="D105">
            <v>27.865612648221344</v>
          </cell>
          <cell r="H105">
            <v>69</v>
          </cell>
        </row>
        <row r="106">
          <cell r="C106">
            <v>221</v>
          </cell>
          <cell r="D106">
            <v>43.675889328063242</v>
          </cell>
          <cell r="O106">
            <v>52</v>
          </cell>
        </row>
        <row r="107">
          <cell r="C107">
            <v>65</v>
          </cell>
          <cell r="D107">
            <v>12.845849802371543</v>
          </cell>
          <cell r="H107">
            <v>989</v>
          </cell>
          <cell r="O107">
            <v>14</v>
          </cell>
        </row>
        <row r="108">
          <cell r="C108">
            <v>12</v>
          </cell>
          <cell r="D108">
            <v>2.3715415019762842</v>
          </cell>
          <cell r="H108">
            <v>223</v>
          </cell>
          <cell r="O108">
            <v>179</v>
          </cell>
        </row>
        <row r="109">
          <cell r="H109">
            <v>235</v>
          </cell>
          <cell r="O109">
            <v>44</v>
          </cell>
        </row>
        <row r="110">
          <cell r="C110">
            <v>36</v>
          </cell>
          <cell r="D110">
            <v>2.48790601243953</v>
          </cell>
        </row>
        <row r="111">
          <cell r="C111">
            <v>59</v>
          </cell>
          <cell r="D111">
            <v>4.0774015203870073</v>
          </cell>
        </row>
        <row r="112">
          <cell r="C112">
            <v>211</v>
          </cell>
          <cell r="D112">
            <v>14.581893572909468</v>
          </cell>
          <cell r="O112">
            <v>19</v>
          </cell>
        </row>
        <row r="113">
          <cell r="C113">
            <v>700</v>
          </cell>
          <cell r="D113">
            <v>48.37595024187975</v>
          </cell>
          <cell r="O113">
            <v>50</v>
          </cell>
        </row>
        <row r="114">
          <cell r="C114">
            <v>315</v>
          </cell>
          <cell r="D114">
            <v>21.769177608845887</v>
          </cell>
          <cell r="O114">
            <v>83</v>
          </cell>
        </row>
        <row r="115">
          <cell r="C115">
            <v>126</v>
          </cell>
          <cell r="D115">
            <v>8.7076710435383546</v>
          </cell>
          <cell r="O115">
            <v>152</v>
          </cell>
        </row>
        <row r="124">
          <cell r="C124">
            <v>29</v>
          </cell>
          <cell r="H124">
            <v>51</v>
          </cell>
          <cell r="M124">
            <v>142</v>
          </cell>
          <cell r="R124">
            <v>32</v>
          </cell>
          <cell r="W124">
            <v>8</v>
          </cell>
          <cell r="AB124">
            <v>25</v>
          </cell>
          <cell r="AG124">
            <v>16</v>
          </cell>
          <cell r="AL124">
            <v>21</v>
          </cell>
        </row>
        <row r="125">
          <cell r="C125">
            <v>25</v>
          </cell>
          <cell r="H125">
            <v>31</v>
          </cell>
          <cell r="M125">
            <v>53</v>
          </cell>
          <cell r="R125">
            <v>19</v>
          </cell>
          <cell r="W125">
            <v>4</v>
          </cell>
          <cell r="AB125">
            <v>19</v>
          </cell>
          <cell r="AG125">
            <v>10</v>
          </cell>
          <cell r="AL125">
            <v>11</v>
          </cell>
        </row>
        <row r="126">
          <cell r="C126">
            <v>36</v>
          </cell>
          <cell r="H126">
            <v>38</v>
          </cell>
          <cell r="M126">
            <v>54</v>
          </cell>
          <cell r="R126">
            <v>38</v>
          </cell>
          <cell r="W126">
            <v>14</v>
          </cell>
          <cell r="AB126">
            <v>22</v>
          </cell>
          <cell r="AG126">
            <v>17</v>
          </cell>
          <cell r="AL126">
            <v>32</v>
          </cell>
        </row>
        <row r="127">
          <cell r="C127">
            <v>59</v>
          </cell>
          <cell r="H127">
            <v>80</v>
          </cell>
          <cell r="M127">
            <v>71</v>
          </cell>
          <cell r="R127">
            <v>73</v>
          </cell>
          <cell r="W127">
            <v>64</v>
          </cell>
          <cell r="AB127">
            <v>54</v>
          </cell>
          <cell r="AG127">
            <v>48</v>
          </cell>
          <cell r="AL127">
            <v>55</v>
          </cell>
        </row>
        <row r="128">
          <cell r="C128">
            <v>106</v>
          </cell>
          <cell r="H128">
            <v>83</v>
          </cell>
          <cell r="M128">
            <v>43</v>
          </cell>
          <cell r="R128">
            <v>107</v>
          </cell>
          <cell r="W128">
            <v>128</v>
          </cell>
          <cell r="AB128">
            <v>132</v>
          </cell>
          <cell r="AG128">
            <v>119</v>
          </cell>
          <cell r="AL128">
            <v>121</v>
          </cell>
        </row>
        <row r="129">
          <cell r="C129">
            <v>112</v>
          </cell>
          <cell r="H129">
            <v>89</v>
          </cell>
          <cell r="M129">
            <v>34</v>
          </cell>
          <cell r="R129">
            <v>80</v>
          </cell>
          <cell r="W129">
            <v>133</v>
          </cell>
          <cell r="AB129">
            <v>122</v>
          </cell>
          <cell r="AG129">
            <v>146</v>
          </cell>
          <cell r="AL129">
            <v>120</v>
          </cell>
        </row>
        <row r="130">
          <cell r="C130">
            <v>59</v>
          </cell>
          <cell r="H130">
            <v>54</v>
          </cell>
          <cell r="M130">
            <v>29</v>
          </cell>
          <cell r="R130">
            <v>78</v>
          </cell>
          <cell r="W130">
            <v>72</v>
          </cell>
          <cell r="AB130">
            <v>48</v>
          </cell>
          <cell r="AG130">
            <v>67</v>
          </cell>
          <cell r="AL130">
            <v>65</v>
          </cell>
        </row>
        <row r="132">
          <cell r="C132">
            <v>67</v>
          </cell>
          <cell r="H132">
            <v>106</v>
          </cell>
          <cell r="M132">
            <v>348</v>
          </cell>
          <cell r="R132">
            <v>101</v>
          </cell>
          <cell r="W132">
            <v>41</v>
          </cell>
          <cell r="AB132">
            <v>74</v>
          </cell>
          <cell r="AG132">
            <v>60</v>
          </cell>
          <cell r="AL132">
            <v>42</v>
          </cell>
        </row>
        <row r="133">
          <cell r="C133">
            <v>92</v>
          </cell>
          <cell r="H133">
            <v>105</v>
          </cell>
          <cell r="M133">
            <v>172</v>
          </cell>
          <cell r="R133">
            <v>63</v>
          </cell>
          <cell r="W133">
            <v>22</v>
          </cell>
          <cell r="AB133">
            <v>44</v>
          </cell>
          <cell r="AG133">
            <v>46</v>
          </cell>
          <cell r="AL133">
            <v>44</v>
          </cell>
        </row>
        <row r="134">
          <cell r="C134">
            <v>136</v>
          </cell>
          <cell r="H134">
            <v>142</v>
          </cell>
          <cell r="M134">
            <v>205</v>
          </cell>
          <cell r="R134">
            <v>110</v>
          </cell>
          <cell r="W134">
            <v>54</v>
          </cell>
          <cell r="AB134">
            <v>85</v>
          </cell>
          <cell r="AG134">
            <v>78</v>
          </cell>
          <cell r="AL134">
            <v>86</v>
          </cell>
        </row>
        <row r="135">
          <cell r="C135">
            <v>267</v>
          </cell>
          <cell r="H135">
            <v>223</v>
          </cell>
          <cell r="M135">
            <v>175</v>
          </cell>
          <cell r="R135">
            <v>229</v>
          </cell>
          <cell r="W135">
            <v>244</v>
          </cell>
          <cell r="AB135">
            <v>238</v>
          </cell>
          <cell r="AG135">
            <v>188</v>
          </cell>
          <cell r="AL135">
            <v>240</v>
          </cell>
        </row>
        <row r="136">
          <cell r="C136">
            <v>344</v>
          </cell>
          <cell r="H136">
            <v>267</v>
          </cell>
          <cell r="M136">
            <v>173</v>
          </cell>
          <cell r="R136">
            <v>292</v>
          </cell>
          <cell r="W136">
            <v>390</v>
          </cell>
          <cell r="AB136">
            <v>372</v>
          </cell>
          <cell r="AG136">
            <v>322</v>
          </cell>
          <cell r="AL136">
            <v>377</v>
          </cell>
        </row>
        <row r="137">
          <cell r="C137">
            <v>262</v>
          </cell>
          <cell r="H137">
            <v>279</v>
          </cell>
          <cell r="M137">
            <v>127</v>
          </cell>
          <cell r="R137">
            <v>277</v>
          </cell>
          <cell r="W137">
            <v>364</v>
          </cell>
          <cell r="AB137">
            <v>336</v>
          </cell>
          <cell r="AG137">
            <v>418</v>
          </cell>
          <cell r="AL137">
            <v>342</v>
          </cell>
        </row>
        <row r="138">
          <cell r="C138">
            <v>95</v>
          </cell>
          <cell r="H138">
            <v>144</v>
          </cell>
          <cell r="M138">
            <v>64</v>
          </cell>
          <cell r="R138">
            <v>194</v>
          </cell>
          <cell r="W138">
            <v>141</v>
          </cell>
          <cell r="AB138">
            <v>102</v>
          </cell>
          <cell r="AG138">
            <v>139</v>
          </cell>
          <cell r="AL138">
            <v>131</v>
          </cell>
        </row>
        <row r="139">
          <cell r="E139">
            <v>4.571936056838366</v>
          </cell>
          <cell r="J139">
            <v>4.4473995271867608</v>
          </cell>
          <cell r="O139">
            <v>3.1940828402366863</v>
          </cell>
          <cell r="T139">
            <v>4.7194329592439459</v>
          </cell>
          <cell r="Y139">
            <v>5.1220964860035734</v>
          </cell>
          <cell r="AD139">
            <v>4.8009563658099221</v>
          </cell>
          <cell r="AI139">
            <v>5.0465949820788527</v>
          </cell>
          <cell r="AN139">
            <v>4.9442797866034383</v>
          </cell>
        </row>
        <row r="146">
          <cell r="C146">
            <v>9</v>
          </cell>
          <cell r="D146">
            <v>1.7786561264822136</v>
          </cell>
          <cell r="H146">
            <v>1.1776753712237584</v>
          </cell>
        </row>
        <row r="147">
          <cell r="C147">
            <v>11</v>
          </cell>
          <cell r="D147">
            <v>2.1739130434782608</v>
          </cell>
          <cell r="H147">
            <v>0.2560163850486431</v>
          </cell>
        </row>
        <row r="148">
          <cell r="C148">
            <v>3</v>
          </cell>
          <cell r="D148">
            <v>0.59288537549407105</v>
          </cell>
          <cell r="H148">
            <v>0.30721966205837176</v>
          </cell>
        </row>
        <row r="149">
          <cell r="C149">
            <v>16</v>
          </cell>
          <cell r="D149">
            <v>3.1620553359683794</v>
          </cell>
          <cell r="H149">
            <v>5.4275473630312341</v>
          </cell>
        </row>
        <row r="150">
          <cell r="C150">
            <v>7</v>
          </cell>
          <cell r="D150">
            <v>1.383399209486166</v>
          </cell>
          <cell r="H150">
            <v>0.5632360471070148</v>
          </cell>
        </row>
        <row r="151">
          <cell r="C151">
            <v>19</v>
          </cell>
          <cell r="D151">
            <v>3.7549407114624502</v>
          </cell>
          <cell r="H151">
            <v>2.7649769585253456</v>
          </cell>
        </row>
        <row r="152">
          <cell r="C152">
            <v>12</v>
          </cell>
          <cell r="D152">
            <v>2.3715415019762842</v>
          </cell>
          <cell r="H152">
            <v>1.0752688172043012</v>
          </cell>
        </row>
        <row r="153">
          <cell r="C153">
            <v>17</v>
          </cell>
          <cell r="D153">
            <v>3.3596837944664033</v>
          </cell>
          <cell r="H153">
            <v>9.67741935483871</v>
          </cell>
        </row>
        <row r="154">
          <cell r="C154">
            <v>9</v>
          </cell>
          <cell r="D154">
            <v>1.7786561264822136</v>
          </cell>
          <cell r="H154">
            <v>5.8371735791090629</v>
          </cell>
        </row>
        <row r="155">
          <cell r="C155">
            <v>2</v>
          </cell>
          <cell r="D155">
            <v>0.39525691699604742</v>
          </cell>
          <cell r="H155">
            <v>2.1505376344086025</v>
          </cell>
        </row>
        <row r="156">
          <cell r="C156">
            <v>7</v>
          </cell>
          <cell r="D156">
            <v>1.383399209486166</v>
          </cell>
          <cell r="H156">
            <v>0.92165898617511521</v>
          </cell>
        </row>
        <row r="157">
          <cell r="C157">
            <v>125</v>
          </cell>
          <cell r="D157">
            <v>24.703557312252965</v>
          </cell>
          <cell r="H157">
            <v>0.15360983102918588</v>
          </cell>
        </row>
        <row r="158">
          <cell r="C158">
            <v>58</v>
          </cell>
          <cell r="D158">
            <v>11.462450592885375</v>
          </cell>
          <cell r="H158">
            <v>0.5632360471070148</v>
          </cell>
        </row>
        <row r="159">
          <cell r="C159">
            <v>3</v>
          </cell>
          <cell r="D159">
            <v>0.59288537549407105</v>
          </cell>
          <cell r="H159">
            <v>0.81925243215565802</v>
          </cell>
        </row>
        <row r="160">
          <cell r="C160">
            <v>6</v>
          </cell>
          <cell r="D160">
            <v>1.1857707509881421</v>
          </cell>
          <cell r="H160">
            <v>19.559651817716333</v>
          </cell>
        </row>
        <row r="161">
          <cell r="C161">
            <v>53</v>
          </cell>
          <cell r="D161">
            <v>10.474308300395258</v>
          </cell>
          <cell r="H161">
            <v>6.0419866871479773</v>
          </cell>
        </row>
        <row r="162">
          <cell r="C162">
            <v>2</v>
          </cell>
          <cell r="D162">
            <v>0.39525691699604742</v>
          </cell>
          <cell r="H162">
            <v>0.51203277009728621</v>
          </cell>
        </row>
        <row r="163">
          <cell r="C163">
            <v>16</v>
          </cell>
          <cell r="D163">
            <v>3.1620553359683794</v>
          </cell>
          <cell r="H163">
            <v>1.4848950332821302</v>
          </cell>
        </row>
        <row r="164">
          <cell r="C164">
            <v>48</v>
          </cell>
          <cell r="D164">
            <v>9.4861660079051369</v>
          </cell>
          <cell r="H164">
            <v>15.565796210957503</v>
          </cell>
        </row>
        <row r="165">
          <cell r="C165">
            <v>30</v>
          </cell>
          <cell r="D165">
            <v>5.928853754940711</v>
          </cell>
          <cell r="H165">
            <v>0.51203277009728621</v>
          </cell>
        </row>
        <row r="166">
          <cell r="C166">
            <v>32</v>
          </cell>
          <cell r="D166">
            <v>6.3241106719367588</v>
          </cell>
          <cell r="H166">
            <v>2.3553507424475169</v>
          </cell>
        </row>
        <row r="167">
          <cell r="C167">
            <v>13</v>
          </cell>
          <cell r="D167">
            <v>2.5691699604743086</v>
          </cell>
          <cell r="H167">
            <v>10.496671786994368</v>
          </cell>
        </row>
        <row r="168">
          <cell r="C168">
            <v>8</v>
          </cell>
          <cell r="D168">
            <v>1.5810276679841897</v>
          </cell>
          <cell r="H168">
            <v>4.3522785458269331</v>
          </cell>
        </row>
        <row r="169">
          <cell r="H169">
            <v>5.1715309779825906</v>
          </cell>
        </row>
        <row r="170">
          <cell r="C170">
            <v>14</v>
          </cell>
          <cell r="D170">
            <v>0.96751900483759512</v>
          </cell>
          <cell r="H170">
            <v>1.3312852022529442</v>
          </cell>
        </row>
        <row r="171">
          <cell r="C171">
            <v>5</v>
          </cell>
          <cell r="D171">
            <v>0.3455425017277125</v>
          </cell>
          <cell r="H171">
            <v>0.92165898617511521</v>
          </cell>
        </row>
        <row r="172">
          <cell r="C172">
            <v>6</v>
          </cell>
          <cell r="D172">
            <v>0.414651002073255</v>
          </cell>
        </row>
        <row r="173">
          <cell r="C173">
            <v>95</v>
          </cell>
          <cell r="D173">
            <v>6.5653075328265382</v>
          </cell>
        </row>
        <row r="174">
          <cell r="C174">
            <v>8</v>
          </cell>
          <cell r="D174">
            <v>0.55286800276434001</v>
          </cell>
        </row>
        <row r="175">
          <cell r="C175">
            <v>38</v>
          </cell>
          <cell r="D175">
            <v>2.626123013130615</v>
          </cell>
        </row>
        <row r="176">
          <cell r="C176">
            <v>14</v>
          </cell>
          <cell r="D176">
            <v>0.96751900483759512</v>
          </cell>
        </row>
        <row r="177">
          <cell r="C177">
            <v>170</v>
          </cell>
          <cell r="D177">
            <v>11.748445058742226</v>
          </cell>
        </row>
        <row r="178">
          <cell r="C178">
            <v>102</v>
          </cell>
          <cell r="D178">
            <v>7.0490670352453346</v>
          </cell>
        </row>
        <row r="179">
          <cell r="C179">
            <v>25</v>
          </cell>
          <cell r="D179">
            <v>1.7277125086385625</v>
          </cell>
        </row>
        <row r="180">
          <cell r="C180">
            <v>9</v>
          </cell>
          <cell r="D180">
            <v>0.62197650310988251</v>
          </cell>
        </row>
        <row r="181">
          <cell r="C181">
            <v>3</v>
          </cell>
          <cell r="D181">
            <v>0.2073255010366275</v>
          </cell>
        </row>
        <row r="182">
          <cell r="C182">
            <v>9</v>
          </cell>
          <cell r="D182">
            <v>0.62197650310988251</v>
          </cell>
        </row>
        <row r="183">
          <cell r="C183">
            <v>9</v>
          </cell>
          <cell r="D183">
            <v>0.62197650310988251</v>
          </cell>
        </row>
        <row r="184">
          <cell r="C184">
            <v>257</v>
          </cell>
          <cell r="D184">
            <v>17.760884588804423</v>
          </cell>
        </row>
        <row r="185">
          <cell r="C185">
            <v>60</v>
          </cell>
          <cell r="D185">
            <v>4.14651002073255</v>
          </cell>
        </row>
        <row r="186">
          <cell r="C186">
            <v>7</v>
          </cell>
          <cell r="D186">
            <v>0.48375950241879756</v>
          </cell>
        </row>
        <row r="187">
          <cell r="C187">
            <v>23</v>
          </cell>
          <cell r="D187">
            <v>1.5894955079474777</v>
          </cell>
        </row>
        <row r="188">
          <cell r="C188">
            <v>251</v>
          </cell>
          <cell r="D188">
            <v>17.34623358673117</v>
          </cell>
        </row>
        <row r="189">
          <cell r="C189">
            <v>8</v>
          </cell>
          <cell r="D189">
            <v>0.55286800276434001</v>
          </cell>
        </row>
        <row r="190">
          <cell r="C190">
            <v>30</v>
          </cell>
          <cell r="D190">
            <v>2.073255010366275</v>
          </cell>
        </row>
        <row r="191">
          <cell r="C191">
            <v>157</v>
          </cell>
          <cell r="D191">
            <v>10.850034554250172</v>
          </cell>
        </row>
        <row r="192">
          <cell r="C192">
            <v>55</v>
          </cell>
          <cell r="D192">
            <v>3.8009675190048373</v>
          </cell>
        </row>
        <row r="193">
          <cell r="C193">
            <v>69</v>
          </cell>
          <cell r="D193">
            <v>4.7684865238424328</v>
          </cell>
        </row>
        <row r="194">
          <cell r="C194">
            <v>13</v>
          </cell>
          <cell r="D194">
            <v>0.89841050449205251</v>
          </cell>
        </row>
        <row r="195">
          <cell r="C195">
            <v>10</v>
          </cell>
          <cell r="D195">
            <v>0.69108500345542501</v>
          </cell>
        </row>
        <row r="203">
          <cell r="C203">
            <v>78</v>
          </cell>
          <cell r="D203">
            <v>15.41501976284585</v>
          </cell>
          <cell r="H203">
            <v>416</v>
          </cell>
          <cell r="I203">
            <v>82.213438735177874</v>
          </cell>
        </row>
        <row r="204">
          <cell r="C204">
            <v>428</v>
          </cell>
          <cell r="D204">
            <v>84.584980237154156</v>
          </cell>
          <cell r="H204">
            <v>17</v>
          </cell>
          <cell r="I204">
            <v>3.3596837944664033</v>
          </cell>
        </row>
        <row r="205">
          <cell r="H205">
            <v>14</v>
          </cell>
          <cell r="I205">
            <v>2.766798418972332</v>
          </cell>
        </row>
        <row r="206">
          <cell r="C206">
            <v>164</v>
          </cell>
          <cell r="D206">
            <v>11.333794056668971</v>
          </cell>
          <cell r="H206">
            <v>15</v>
          </cell>
          <cell r="I206">
            <v>2.9644268774703555</v>
          </cell>
        </row>
        <row r="207">
          <cell r="C207">
            <v>1283</v>
          </cell>
          <cell r="D207">
            <v>88.666205943331036</v>
          </cell>
          <cell r="H207">
            <v>35</v>
          </cell>
          <cell r="I207">
            <v>6.9169960474308301</v>
          </cell>
        </row>
        <row r="208">
          <cell r="H208">
            <v>5</v>
          </cell>
          <cell r="I208">
            <v>0.98814229249011865</v>
          </cell>
        </row>
        <row r="209">
          <cell r="H209">
            <v>4</v>
          </cell>
          <cell r="I209">
            <v>0.79051383399209485</v>
          </cell>
        </row>
        <row r="211">
          <cell r="H211">
            <v>1221</v>
          </cell>
          <cell r="I211">
            <v>84.381478921907387</v>
          </cell>
        </row>
        <row r="212">
          <cell r="H212">
            <v>50</v>
          </cell>
          <cell r="I212">
            <v>3.455425017277125</v>
          </cell>
        </row>
        <row r="213">
          <cell r="H213">
            <v>30</v>
          </cell>
          <cell r="I213">
            <v>2.073255010366275</v>
          </cell>
        </row>
        <row r="214">
          <cell r="H214">
            <v>34</v>
          </cell>
          <cell r="I214">
            <v>2.349689011748445</v>
          </cell>
        </row>
        <row r="215">
          <cell r="H215">
            <v>96</v>
          </cell>
          <cell r="I215">
            <v>6.6344160331720801</v>
          </cell>
        </row>
        <row r="216">
          <cell r="H216">
            <v>12</v>
          </cell>
          <cell r="I216">
            <v>0.82930200414651001</v>
          </cell>
        </row>
        <row r="217">
          <cell r="H217">
            <v>4</v>
          </cell>
          <cell r="I217">
            <v>0.27643400138217</v>
          </cell>
        </row>
        <row r="227">
          <cell r="C227">
            <v>48</v>
          </cell>
          <cell r="G227">
            <v>18</v>
          </cell>
          <cell r="K227">
            <v>20</v>
          </cell>
          <cell r="O227">
            <v>24</v>
          </cell>
          <cell r="S227">
            <v>44</v>
          </cell>
          <cell r="W227">
            <v>130</v>
          </cell>
          <cell r="AA227">
            <v>33</v>
          </cell>
          <cell r="AE227">
            <v>261</v>
          </cell>
          <cell r="AI227">
            <v>19</v>
          </cell>
        </row>
        <row r="229">
          <cell r="C229">
            <v>219</v>
          </cell>
          <cell r="G229">
            <v>2</v>
          </cell>
          <cell r="K229">
            <v>68</v>
          </cell>
          <cell r="O229">
            <v>41</v>
          </cell>
          <cell r="S229">
            <v>107</v>
          </cell>
          <cell r="W229">
            <v>451</v>
          </cell>
          <cell r="AA229">
            <v>78</v>
          </cell>
          <cell r="AE229">
            <v>703</v>
          </cell>
          <cell r="AI229">
            <v>38</v>
          </cell>
        </row>
        <row r="237">
          <cell r="C237">
            <v>3</v>
          </cell>
          <cell r="H237">
            <v>35</v>
          </cell>
          <cell r="M237">
            <v>20</v>
          </cell>
          <cell r="R237">
            <v>20</v>
          </cell>
          <cell r="W237">
            <v>5</v>
          </cell>
        </row>
        <row r="238">
          <cell r="C238">
            <v>14</v>
          </cell>
          <cell r="H238">
            <v>39</v>
          </cell>
          <cell r="M238">
            <v>27</v>
          </cell>
          <cell r="R238">
            <v>34</v>
          </cell>
          <cell r="W238">
            <v>9</v>
          </cell>
        </row>
        <row r="239">
          <cell r="C239">
            <v>14</v>
          </cell>
          <cell r="H239">
            <v>45</v>
          </cell>
          <cell r="M239">
            <v>51</v>
          </cell>
          <cell r="R239">
            <v>59</v>
          </cell>
          <cell r="W239">
            <v>15</v>
          </cell>
        </row>
        <row r="240">
          <cell r="C240">
            <v>52</v>
          </cell>
          <cell r="H240">
            <v>61</v>
          </cell>
          <cell r="M240">
            <v>111</v>
          </cell>
          <cell r="R240">
            <v>104</v>
          </cell>
          <cell r="W240">
            <v>66</v>
          </cell>
        </row>
        <row r="241">
          <cell r="C241">
            <v>139</v>
          </cell>
          <cell r="H241">
            <v>116</v>
          </cell>
          <cell r="M241">
            <v>134</v>
          </cell>
          <cell r="R241">
            <v>114</v>
          </cell>
          <cell r="W241">
            <v>149</v>
          </cell>
        </row>
        <row r="242">
          <cell r="C242">
            <v>172</v>
          </cell>
          <cell r="H242">
            <v>105</v>
          </cell>
          <cell r="M242">
            <v>90</v>
          </cell>
          <cell r="R242">
            <v>87</v>
          </cell>
          <cell r="W242">
            <v>168</v>
          </cell>
        </row>
        <row r="243">
          <cell r="C243">
            <v>67</v>
          </cell>
          <cell r="H243">
            <v>55</v>
          </cell>
          <cell r="M243">
            <v>28</v>
          </cell>
          <cell r="R243">
            <v>43</v>
          </cell>
          <cell r="W243">
            <v>49</v>
          </cell>
        </row>
        <row r="245">
          <cell r="C245">
            <v>7</v>
          </cell>
          <cell r="H245">
            <v>67</v>
          </cell>
          <cell r="M245">
            <v>31</v>
          </cell>
          <cell r="R245">
            <v>54</v>
          </cell>
          <cell r="W245">
            <v>5</v>
          </cell>
        </row>
        <row r="246">
          <cell r="C246">
            <v>22</v>
          </cell>
          <cell r="H246">
            <v>74</v>
          </cell>
          <cell r="M246">
            <v>74</v>
          </cell>
          <cell r="R246">
            <v>117</v>
          </cell>
          <cell r="W246">
            <v>20</v>
          </cell>
        </row>
        <row r="247">
          <cell r="C247">
            <v>49</v>
          </cell>
          <cell r="H247">
            <v>127</v>
          </cell>
          <cell r="M247">
            <v>146</v>
          </cell>
          <cell r="R247">
            <v>162</v>
          </cell>
          <cell r="W247">
            <v>67</v>
          </cell>
        </row>
        <row r="248">
          <cell r="C248">
            <v>122</v>
          </cell>
          <cell r="H248">
            <v>197</v>
          </cell>
          <cell r="M248">
            <v>292</v>
          </cell>
          <cell r="R248">
            <v>324</v>
          </cell>
          <cell r="W248">
            <v>190</v>
          </cell>
        </row>
        <row r="249">
          <cell r="C249">
            <v>451</v>
          </cell>
          <cell r="H249">
            <v>362</v>
          </cell>
          <cell r="M249">
            <v>447</v>
          </cell>
          <cell r="R249">
            <v>343</v>
          </cell>
          <cell r="W249">
            <v>422</v>
          </cell>
        </row>
        <row r="250">
          <cell r="C250">
            <v>511</v>
          </cell>
          <cell r="H250">
            <v>358</v>
          </cell>
          <cell r="M250">
            <v>277</v>
          </cell>
          <cell r="R250">
            <v>240</v>
          </cell>
          <cell r="W250">
            <v>517</v>
          </cell>
        </row>
        <row r="251">
          <cell r="C251">
            <v>180</v>
          </cell>
          <cell r="H251">
            <v>148</v>
          </cell>
          <cell r="M251">
            <v>74</v>
          </cell>
          <cell r="R251">
            <v>102</v>
          </cell>
          <cell r="W251">
            <v>121</v>
          </cell>
        </row>
        <row r="252">
          <cell r="E252">
            <v>5.4043261231281194</v>
          </cell>
          <cell r="J252">
            <v>4.7316936836221348</v>
          </cell>
          <cell r="O252">
            <v>4.5932297447280801</v>
          </cell>
          <cell r="T252">
            <v>4.4442595673876868</v>
          </cell>
          <cell r="Y252">
            <v>5.2651136993899055</v>
          </cell>
        </row>
        <row r="259">
          <cell r="C259">
            <v>3</v>
          </cell>
          <cell r="H259">
            <v>40</v>
          </cell>
          <cell r="M259">
            <v>51</v>
          </cell>
          <cell r="R259">
            <v>94</v>
          </cell>
          <cell r="W259">
            <v>18</v>
          </cell>
          <cell r="AB259">
            <v>96</v>
          </cell>
          <cell r="AG259">
            <v>20</v>
          </cell>
          <cell r="AL259">
            <v>24</v>
          </cell>
          <cell r="AQ259">
            <v>27</v>
          </cell>
          <cell r="AV259">
            <v>52</v>
          </cell>
          <cell r="BA259">
            <v>69</v>
          </cell>
          <cell r="BF259">
            <v>28</v>
          </cell>
          <cell r="BK259">
            <v>235</v>
          </cell>
          <cell r="BP259">
            <v>89</v>
          </cell>
        </row>
        <row r="260">
          <cell r="C260">
            <v>4</v>
          </cell>
          <cell r="H260">
            <v>58</v>
          </cell>
          <cell r="M260">
            <v>54</v>
          </cell>
          <cell r="R260">
            <v>67</v>
          </cell>
          <cell r="W260">
            <v>18</v>
          </cell>
          <cell r="AB260">
            <v>68</v>
          </cell>
          <cell r="AG260">
            <v>37</v>
          </cell>
          <cell r="AL260">
            <v>53</v>
          </cell>
          <cell r="AQ260">
            <v>33</v>
          </cell>
          <cell r="AV260">
            <v>51</v>
          </cell>
          <cell r="BA260">
            <v>66</v>
          </cell>
          <cell r="BF260">
            <v>47</v>
          </cell>
          <cell r="BK260">
            <v>101</v>
          </cell>
          <cell r="BP260">
            <v>67</v>
          </cell>
        </row>
        <row r="261">
          <cell r="C261">
            <v>23</v>
          </cell>
          <cell r="H261">
            <v>100</v>
          </cell>
          <cell r="M261">
            <v>96</v>
          </cell>
          <cell r="R261">
            <v>97</v>
          </cell>
          <cell r="W261">
            <v>41</v>
          </cell>
          <cell r="AB261">
            <v>114</v>
          </cell>
          <cell r="AG261">
            <v>64</v>
          </cell>
          <cell r="AL261">
            <v>92</v>
          </cell>
          <cell r="AQ261">
            <v>72</v>
          </cell>
          <cell r="AV261">
            <v>84</v>
          </cell>
          <cell r="BA261">
            <v>94</v>
          </cell>
          <cell r="BF261">
            <v>62</v>
          </cell>
          <cell r="BK261">
            <v>87</v>
          </cell>
          <cell r="BP261">
            <v>103</v>
          </cell>
        </row>
        <row r="262">
          <cell r="C262">
            <v>90</v>
          </cell>
          <cell r="H262">
            <v>108</v>
          </cell>
          <cell r="M262">
            <v>135</v>
          </cell>
          <cell r="R262">
            <v>107</v>
          </cell>
          <cell r="W262">
            <v>102</v>
          </cell>
          <cell r="AB262">
            <v>112</v>
          </cell>
          <cell r="AG262">
            <v>111</v>
          </cell>
          <cell r="AL262">
            <v>120</v>
          </cell>
          <cell r="AQ262">
            <v>117</v>
          </cell>
          <cell r="AV262">
            <v>115</v>
          </cell>
          <cell r="BA262">
            <v>126</v>
          </cell>
          <cell r="BF262">
            <v>119</v>
          </cell>
          <cell r="BK262">
            <v>52</v>
          </cell>
          <cell r="BP262">
            <v>78</v>
          </cell>
        </row>
        <row r="263">
          <cell r="C263">
            <v>202</v>
          </cell>
          <cell r="H263">
            <v>104</v>
          </cell>
          <cell r="M263">
            <v>106</v>
          </cell>
          <cell r="R263">
            <v>82</v>
          </cell>
          <cell r="W263">
            <v>146</v>
          </cell>
          <cell r="AB263">
            <v>82</v>
          </cell>
          <cell r="AG263">
            <v>130</v>
          </cell>
          <cell r="AL263">
            <v>127</v>
          </cell>
          <cell r="AQ263">
            <v>137</v>
          </cell>
          <cell r="AV263">
            <v>94</v>
          </cell>
          <cell r="BA263">
            <v>101</v>
          </cell>
          <cell r="BF263">
            <v>122</v>
          </cell>
          <cell r="BK263">
            <v>18</v>
          </cell>
          <cell r="BP263">
            <v>81</v>
          </cell>
        </row>
        <row r="264">
          <cell r="C264">
            <v>142</v>
          </cell>
          <cell r="H264">
            <v>73</v>
          </cell>
          <cell r="M264">
            <v>53</v>
          </cell>
          <cell r="R264">
            <v>44</v>
          </cell>
          <cell r="W264">
            <v>140</v>
          </cell>
          <cell r="AB264">
            <v>25</v>
          </cell>
          <cell r="AG264">
            <v>102</v>
          </cell>
          <cell r="AL264">
            <v>74</v>
          </cell>
          <cell r="AQ264">
            <v>80</v>
          </cell>
          <cell r="AV264">
            <v>70</v>
          </cell>
          <cell r="BA264">
            <v>42</v>
          </cell>
          <cell r="BF264">
            <v>100</v>
          </cell>
          <cell r="BK264">
            <v>10</v>
          </cell>
          <cell r="BP264">
            <v>58</v>
          </cell>
        </row>
        <row r="265">
          <cell r="C265">
            <v>42</v>
          </cell>
          <cell r="H265">
            <v>23</v>
          </cell>
          <cell r="M265">
            <v>4</v>
          </cell>
          <cell r="R265">
            <v>10</v>
          </cell>
          <cell r="W265">
            <v>41</v>
          </cell>
          <cell r="AB265">
            <v>7</v>
          </cell>
          <cell r="AG265">
            <v>41</v>
          </cell>
          <cell r="AL265">
            <v>16</v>
          </cell>
          <cell r="AQ265">
            <v>34</v>
          </cell>
          <cell r="AV265">
            <v>38</v>
          </cell>
          <cell r="BA265">
            <v>7</v>
          </cell>
          <cell r="BF265">
            <v>27</v>
          </cell>
          <cell r="BK265">
            <v>2</v>
          </cell>
          <cell r="BP265">
            <v>29</v>
          </cell>
        </row>
        <row r="267">
          <cell r="C267">
            <v>6</v>
          </cell>
          <cell r="H267">
            <v>85</v>
          </cell>
          <cell r="M267">
            <v>174</v>
          </cell>
          <cell r="R267">
            <v>259</v>
          </cell>
          <cell r="W267">
            <v>51</v>
          </cell>
          <cell r="AB267">
            <v>273</v>
          </cell>
          <cell r="AG267">
            <v>46</v>
          </cell>
          <cell r="AL267">
            <v>99</v>
          </cell>
          <cell r="AQ267">
            <v>105</v>
          </cell>
          <cell r="AV267">
            <v>119</v>
          </cell>
          <cell r="BA267">
            <v>158</v>
          </cell>
          <cell r="BF267">
            <v>81</v>
          </cell>
          <cell r="BK267">
            <v>671</v>
          </cell>
          <cell r="BP267">
            <v>154</v>
          </cell>
        </row>
        <row r="268">
          <cell r="C268">
            <v>32</v>
          </cell>
          <cell r="H268">
            <v>226</v>
          </cell>
          <cell r="M268">
            <v>173</v>
          </cell>
          <cell r="R268">
            <v>255</v>
          </cell>
          <cell r="W268">
            <v>103</v>
          </cell>
          <cell r="AB268">
            <v>262</v>
          </cell>
          <cell r="AG268">
            <v>71</v>
          </cell>
          <cell r="AL268">
            <v>172</v>
          </cell>
          <cell r="AQ268">
            <v>141</v>
          </cell>
          <cell r="AV268">
            <v>161</v>
          </cell>
          <cell r="BA268">
            <v>193</v>
          </cell>
          <cell r="BF268">
            <v>132</v>
          </cell>
          <cell r="BK268">
            <v>299</v>
          </cell>
          <cell r="BP268">
            <v>170</v>
          </cell>
        </row>
        <row r="269">
          <cell r="C269">
            <v>99</v>
          </cell>
          <cell r="H269">
            <v>351</v>
          </cell>
          <cell r="M269">
            <v>247</v>
          </cell>
          <cell r="R269">
            <v>279</v>
          </cell>
          <cell r="W269">
            <v>189</v>
          </cell>
          <cell r="AB269">
            <v>320</v>
          </cell>
          <cell r="AG269">
            <v>151</v>
          </cell>
          <cell r="AL269">
            <v>284</v>
          </cell>
          <cell r="AQ269">
            <v>198</v>
          </cell>
          <cell r="AV269">
            <v>277</v>
          </cell>
          <cell r="BA269">
            <v>291</v>
          </cell>
          <cell r="BF269">
            <v>208</v>
          </cell>
          <cell r="BK269">
            <v>205</v>
          </cell>
          <cell r="BP269">
            <v>250</v>
          </cell>
        </row>
        <row r="270">
          <cell r="C270">
            <v>287</v>
          </cell>
          <cell r="H270">
            <v>357</v>
          </cell>
          <cell r="M270">
            <v>361</v>
          </cell>
          <cell r="R270">
            <v>296</v>
          </cell>
          <cell r="W270">
            <v>303</v>
          </cell>
          <cell r="AB270">
            <v>320</v>
          </cell>
          <cell r="AG270">
            <v>313</v>
          </cell>
          <cell r="AL270">
            <v>365</v>
          </cell>
          <cell r="AQ270">
            <v>378</v>
          </cell>
          <cell r="AV270">
            <v>352</v>
          </cell>
          <cell r="BA270">
            <v>372</v>
          </cell>
          <cell r="BF270">
            <v>315</v>
          </cell>
          <cell r="BK270">
            <v>166</v>
          </cell>
          <cell r="BP270">
            <v>285</v>
          </cell>
        </row>
        <row r="271">
          <cell r="C271">
            <v>542</v>
          </cell>
          <cell r="H271">
            <v>261</v>
          </cell>
          <cell r="M271">
            <v>311</v>
          </cell>
          <cell r="R271">
            <v>217</v>
          </cell>
          <cell r="W271">
            <v>434</v>
          </cell>
          <cell r="AB271">
            <v>181</v>
          </cell>
          <cell r="AG271">
            <v>375</v>
          </cell>
          <cell r="AL271">
            <v>323</v>
          </cell>
          <cell r="AQ271">
            <v>328</v>
          </cell>
          <cell r="AV271">
            <v>296</v>
          </cell>
          <cell r="BA271">
            <v>294</v>
          </cell>
          <cell r="BF271">
            <v>387</v>
          </cell>
          <cell r="BK271">
            <v>77</v>
          </cell>
          <cell r="BP271">
            <v>260</v>
          </cell>
        </row>
        <row r="272">
          <cell r="C272">
            <v>414</v>
          </cell>
          <cell r="H272">
            <v>134</v>
          </cell>
          <cell r="M272">
            <v>135</v>
          </cell>
          <cell r="R272">
            <v>96</v>
          </cell>
          <cell r="W272">
            <v>302</v>
          </cell>
          <cell r="AB272">
            <v>72</v>
          </cell>
          <cell r="AG272">
            <v>365</v>
          </cell>
          <cell r="AL272">
            <v>166</v>
          </cell>
          <cell r="AQ272">
            <v>223</v>
          </cell>
          <cell r="AV272">
            <v>193</v>
          </cell>
          <cell r="BA272">
            <v>118</v>
          </cell>
          <cell r="BF272">
            <v>269</v>
          </cell>
          <cell r="BK272">
            <v>16</v>
          </cell>
          <cell r="BP272">
            <v>237</v>
          </cell>
        </row>
        <row r="273">
          <cell r="C273">
            <v>66</v>
          </cell>
          <cell r="H273">
            <v>31</v>
          </cell>
          <cell r="M273">
            <v>20</v>
          </cell>
          <cell r="R273">
            <v>18</v>
          </cell>
          <cell r="W273">
            <v>63</v>
          </cell>
          <cell r="AB273">
            <v>11</v>
          </cell>
          <cell r="AG273">
            <v>123</v>
          </cell>
          <cell r="AL273">
            <v>35</v>
          </cell>
          <cell r="AQ273">
            <v>62</v>
          </cell>
          <cell r="AV273">
            <v>46</v>
          </cell>
          <cell r="BA273">
            <v>17</v>
          </cell>
          <cell r="BF273">
            <v>54</v>
          </cell>
          <cell r="BK273">
            <v>6</v>
          </cell>
          <cell r="BP273">
            <v>90</v>
          </cell>
        </row>
        <row r="274">
          <cell r="E274">
            <v>5.0035860655737707</v>
          </cell>
          <cell r="J274">
            <v>3.7678113787801126</v>
          </cell>
          <cell r="O274">
            <v>3.6838541666666669</v>
          </cell>
          <cell r="T274">
            <v>3.2628839146277979</v>
          </cell>
          <cell r="Y274">
            <v>4.5622757560225526</v>
          </cell>
          <cell r="AD274">
            <v>3.1302110138960368</v>
          </cell>
          <cell r="AI274">
            <v>4.6680348896870187</v>
          </cell>
          <cell r="AN274">
            <v>3.9425641025641025</v>
          </cell>
          <cell r="AS274">
            <v>4.1782945736434112</v>
          </cell>
          <cell r="AX274">
            <v>3.9332648870636548</v>
          </cell>
          <cell r="BC274">
            <v>3.5908624229979464</v>
          </cell>
          <cell r="BH274">
            <v>4.2742183495643262</v>
          </cell>
          <cell r="BM274">
            <v>2.1290488431876606</v>
          </cell>
          <cell r="BR274">
            <v>3.8626345463864684</v>
          </cell>
        </row>
        <row r="278">
          <cell r="C278">
            <v>33</v>
          </cell>
          <cell r="H278">
            <v>54</v>
          </cell>
          <cell r="M278">
            <v>30</v>
          </cell>
          <cell r="R278">
            <v>46</v>
          </cell>
          <cell r="W278">
            <v>21</v>
          </cell>
          <cell r="AB278">
            <v>59</v>
          </cell>
          <cell r="AG278">
            <v>13</v>
          </cell>
          <cell r="AL278">
            <v>18</v>
          </cell>
          <cell r="AQ278">
            <v>14</v>
          </cell>
          <cell r="AV278">
            <v>31</v>
          </cell>
          <cell r="BA278">
            <v>44</v>
          </cell>
          <cell r="BF278">
            <v>29</v>
          </cell>
          <cell r="BK278">
            <v>135</v>
          </cell>
          <cell r="BP278">
            <v>50</v>
          </cell>
        </row>
        <row r="279">
          <cell r="C279">
            <v>30</v>
          </cell>
          <cell r="H279">
            <v>51</v>
          </cell>
          <cell r="M279">
            <v>41</v>
          </cell>
          <cell r="R279">
            <v>37</v>
          </cell>
          <cell r="W279">
            <v>9</v>
          </cell>
          <cell r="AB279">
            <v>29</v>
          </cell>
          <cell r="AG279">
            <v>15</v>
          </cell>
          <cell r="AL279">
            <v>20</v>
          </cell>
          <cell r="AQ279">
            <v>25</v>
          </cell>
          <cell r="AV279">
            <v>29</v>
          </cell>
          <cell r="BA279">
            <v>25</v>
          </cell>
          <cell r="BF279">
            <v>31</v>
          </cell>
          <cell r="BK279">
            <v>49</v>
          </cell>
          <cell r="BP279">
            <v>18</v>
          </cell>
        </row>
        <row r="280">
          <cell r="C280">
            <v>68</v>
          </cell>
          <cell r="H280">
            <v>71</v>
          </cell>
          <cell r="M280">
            <v>36</v>
          </cell>
          <cell r="R280">
            <v>46</v>
          </cell>
          <cell r="W280">
            <v>25</v>
          </cell>
          <cell r="AB280">
            <v>57</v>
          </cell>
          <cell r="AG280">
            <v>26</v>
          </cell>
          <cell r="AL280">
            <v>26</v>
          </cell>
          <cell r="AQ280">
            <v>47</v>
          </cell>
          <cell r="AV280">
            <v>62</v>
          </cell>
          <cell r="BA280">
            <v>51</v>
          </cell>
          <cell r="BF280">
            <v>37</v>
          </cell>
          <cell r="BK280">
            <v>66</v>
          </cell>
          <cell r="BP280">
            <v>42</v>
          </cell>
        </row>
        <row r="281">
          <cell r="C281">
            <v>120</v>
          </cell>
          <cell r="H281">
            <v>97</v>
          </cell>
          <cell r="M281">
            <v>114</v>
          </cell>
          <cell r="R281">
            <v>82</v>
          </cell>
          <cell r="W281">
            <v>61</v>
          </cell>
          <cell r="AB281">
            <v>104</v>
          </cell>
          <cell r="AG281">
            <v>64</v>
          </cell>
          <cell r="AL281">
            <v>66</v>
          </cell>
          <cell r="AQ281">
            <v>87</v>
          </cell>
          <cell r="AV281">
            <v>112</v>
          </cell>
          <cell r="BA281">
            <v>78</v>
          </cell>
          <cell r="BF281">
            <v>88</v>
          </cell>
          <cell r="BK281">
            <v>71</v>
          </cell>
          <cell r="BP281">
            <v>50</v>
          </cell>
        </row>
        <row r="282">
          <cell r="C282">
            <v>155</v>
          </cell>
          <cell r="H282">
            <v>98</v>
          </cell>
          <cell r="M282">
            <v>140</v>
          </cell>
          <cell r="R282">
            <v>122</v>
          </cell>
          <cell r="W282">
            <v>128</v>
          </cell>
          <cell r="AB282">
            <v>119</v>
          </cell>
          <cell r="AG282">
            <v>114</v>
          </cell>
          <cell r="AL282">
            <v>103</v>
          </cell>
          <cell r="AQ282">
            <v>148</v>
          </cell>
          <cell r="AV282">
            <v>134</v>
          </cell>
          <cell r="BA282">
            <v>118</v>
          </cell>
          <cell r="BF282">
            <v>133</v>
          </cell>
          <cell r="BK282">
            <v>76</v>
          </cell>
          <cell r="BP282">
            <v>90</v>
          </cell>
        </row>
        <row r="283">
          <cell r="C283">
            <v>74</v>
          </cell>
          <cell r="H283">
            <v>92</v>
          </cell>
          <cell r="M283">
            <v>110</v>
          </cell>
          <cell r="R283">
            <v>110</v>
          </cell>
          <cell r="W283">
            <v>172</v>
          </cell>
          <cell r="AB283">
            <v>94</v>
          </cell>
          <cell r="AG283">
            <v>154</v>
          </cell>
          <cell r="AL283">
            <v>162</v>
          </cell>
          <cell r="AQ283">
            <v>126</v>
          </cell>
          <cell r="AV283">
            <v>95</v>
          </cell>
          <cell r="BA283">
            <v>122</v>
          </cell>
          <cell r="BF283">
            <v>133</v>
          </cell>
          <cell r="BK283">
            <v>42</v>
          </cell>
          <cell r="BP283">
            <v>100</v>
          </cell>
        </row>
        <row r="284">
          <cell r="C284">
            <v>26</v>
          </cell>
          <cell r="H284">
            <v>43</v>
          </cell>
          <cell r="M284">
            <v>28</v>
          </cell>
          <cell r="R284">
            <v>58</v>
          </cell>
          <cell r="W284">
            <v>90</v>
          </cell>
          <cell r="AB284">
            <v>42</v>
          </cell>
          <cell r="AG284">
            <v>119</v>
          </cell>
          <cell r="AL284">
            <v>111</v>
          </cell>
          <cell r="AQ284">
            <v>53</v>
          </cell>
          <cell r="AV284">
            <v>41</v>
          </cell>
          <cell r="BA284">
            <v>67</v>
          </cell>
          <cell r="BF284">
            <v>52</v>
          </cell>
          <cell r="BK284">
            <v>65</v>
          </cell>
          <cell r="BP284">
            <v>155</v>
          </cell>
        </row>
        <row r="286">
          <cell r="C286">
            <v>58</v>
          </cell>
          <cell r="H286">
            <v>126</v>
          </cell>
          <cell r="M286">
            <v>109</v>
          </cell>
          <cell r="R286">
            <v>145</v>
          </cell>
          <cell r="W286">
            <v>46</v>
          </cell>
          <cell r="AB286">
            <v>122</v>
          </cell>
          <cell r="AG286">
            <v>29</v>
          </cell>
          <cell r="AL286">
            <v>49</v>
          </cell>
          <cell r="AQ286">
            <v>61</v>
          </cell>
          <cell r="AV286">
            <v>65</v>
          </cell>
          <cell r="BA286">
            <v>82</v>
          </cell>
          <cell r="BF286">
            <v>65</v>
          </cell>
          <cell r="BK286">
            <v>322</v>
          </cell>
          <cell r="BP286">
            <v>71</v>
          </cell>
        </row>
        <row r="287">
          <cell r="C287">
            <v>157</v>
          </cell>
          <cell r="H287">
            <v>192</v>
          </cell>
          <cell r="M287">
            <v>91</v>
          </cell>
          <cell r="R287">
            <v>99</v>
          </cell>
          <cell r="W287">
            <v>55</v>
          </cell>
          <cell r="AB287">
            <v>88</v>
          </cell>
          <cell r="AG287">
            <v>28</v>
          </cell>
          <cell r="AL287">
            <v>44</v>
          </cell>
          <cell r="AQ287">
            <v>71</v>
          </cell>
          <cell r="AV287">
            <v>93</v>
          </cell>
          <cell r="BA287">
            <v>71</v>
          </cell>
          <cell r="BF287">
            <v>79</v>
          </cell>
          <cell r="BK287">
            <v>150</v>
          </cell>
          <cell r="BP287">
            <v>71</v>
          </cell>
        </row>
        <row r="288">
          <cell r="C288">
            <v>252</v>
          </cell>
          <cell r="H288">
            <v>245</v>
          </cell>
          <cell r="M288">
            <v>141</v>
          </cell>
          <cell r="R288">
            <v>160</v>
          </cell>
          <cell r="W288">
            <v>102</v>
          </cell>
          <cell r="AB288">
            <v>165</v>
          </cell>
          <cell r="AG288">
            <v>78</v>
          </cell>
          <cell r="AL288">
            <v>95</v>
          </cell>
          <cell r="AQ288">
            <v>119</v>
          </cell>
          <cell r="AV288">
            <v>169</v>
          </cell>
          <cell r="BA288">
            <v>137</v>
          </cell>
          <cell r="BF288">
            <v>140</v>
          </cell>
          <cell r="BK288">
            <v>194</v>
          </cell>
          <cell r="BP288">
            <v>113</v>
          </cell>
        </row>
        <row r="289">
          <cell r="C289">
            <v>355</v>
          </cell>
          <cell r="H289">
            <v>307</v>
          </cell>
          <cell r="M289">
            <v>308</v>
          </cell>
          <cell r="R289">
            <v>279</v>
          </cell>
          <cell r="W289">
            <v>209</v>
          </cell>
          <cell r="AB289">
            <v>258</v>
          </cell>
          <cell r="AG289">
            <v>164</v>
          </cell>
          <cell r="AL289">
            <v>192</v>
          </cell>
          <cell r="AQ289">
            <v>317</v>
          </cell>
          <cell r="AV289">
            <v>315</v>
          </cell>
          <cell r="BA289">
            <v>238</v>
          </cell>
          <cell r="BF289">
            <v>299</v>
          </cell>
          <cell r="BK289">
            <v>198</v>
          </cell>
          <cell r="BP289">
            <v>188</v>
          </cell>
        </row>
        <row r="290">
          <cell r="C290">
            <v>386</v>
          </cell>
          <cell r="H290">
            <v>267</v>
          </cell>
          <cell r="M290">
            <v>406</v>
          </cell>
          <cell r="R290">
            <v>341</v>
          </cell>
          <cell r="W290">
            <v>395</v>
          </cell>
          <cell r="AB290">
            <v>331</v>
          </cell>
          <cell r="AG290">
            <v>309</v>
          </cell>
          <cell r="AL290">
            <v>328</v>
          </cell>
          <cell r="AQ290">
            <v>377</v>
          </cell>
          <cell r="AV290">
            <v>366</v>
          </cell>
          <cell r="BA290">
            <v>352</v>
          </cell>
          <cell r="BF290">
            <v>411</v>
          </cell>
          <cell r="BK290">
            <v>201</v>
          </cell>
          <cell r="BP290">
            <v>292</v>
          </cell>
        </row>
        <row r="291">
          <cell r="C291">
            <v>202</v>
          </cell>
          <cell r="H291">
            <v>211</v>
          </cell>
          <cell r="M291">
            <v>281</v>
          </cell>
          <cell r="R291">
            <v>285</v>
          </cell>
          <cell r="W291">
            <v>443</v>
          </cell>
          <cell r="AB291">
            <v>347</v>
          </cell>
          <cell r="AG291">
            <v>496</v>
          </cell>
          <cell r="AL291">
            <v>448</v>
          </cell>
          <cell r="AQ291">
            <v>368</v>
          </cell>
          <cell r="AV291">
            <v>321</v>
          </cell>
          <cell r="BA291">
            <v>402</v>
          </cell>
          <cell r="BF291">
            <v>321</v>
          </cell>
          <cell r="BK291">
            <v>205</v>
          </cell>
          <cell r="BP291">
            <v>389</v>
          </cell>
        </row>
        <row r="292">
          <cell r="C292">
            <v>35</v>
          </cell>
          <cell r="H292">
            <v>97</v>
          </cell>
          <cell r="M292">
            <v>84</v>
          </cell>
          <cell r="R292">
            <v>108</v>
          </cell>
          <cell r="W292">
            <v>194</v>
          </cell>
          <cell r="AB292">
            <v>130</v>
          </cell>
          <cell r="AG292">
            <v>339</v>
          </cell>
          <cell r="AL292">
            <v>287</v>
          </cell>
          <cell r="AQ292">
            <v>124</v>
          </cell>
          <cell r="AV292">
            <v>113</v>
          </cell>
          <cell r="BA292">
            <v>160</v>
          </cell>
          <cell r="BF292">
            <v>129</v>
          </cell>
          <cell r="BK292">
            <v>170</v>
          </cell>
          <cell r="BP292">
            <v>322</v>
          </cell>
        </row>
        <row r="293">
          <cell r="E293">
            <v>4.1583803177857508</v>
          </cell>
          <cell r="J293">
            <v>4.0251153254741157</v>
          </cell>
          <cell r="O293">
            <v>4.4200104220948413</v>
          </cell>
          <cell r="T293">
            <v>4.3649635036496353</v>
          </cell>
          <cell r="Y293">
            <v>5.1020512820512822</v>
          </cell>
          <cell r="AD293">
            <v>4.4365038560411314</v>
          </cell>
          <cell r="AI293">
            <v>5.4276180698151952</v>
          </cell>
          <cell r="AN293">
            <v>5.2288353001539249</v>
          </cell>
          <cell r="AS293">
            <v>4.7542591636551368</v>
          </cell>
          <cell r="AX293">
            <v>4.5298047276464546</v>
          </cell>
          <cell r="BC293">
            <v>4.7401129943502829</v>
          </cell>
          <cell r="BH293">
            <v>4.675911658962506</v>
          </cell>
          <cell r="BM293">
            <v>3.7155349794238681</v>
          </cell>
          <cell r="BR293">
            <v>5.0738083034341361</v>
          </cell>
        </row>
        <row r="300">
          <cell r="C300">
            <v>28</v>
          </cell>
          <cell r="G300">
            <v>24</v>
          </cell>
          <cell r="K300">
            <v>9</v>
          </cell>
          <cell r="O300">
            <v>8</v>
          </cell>
        </row>
        <row r="301">
          <cell r="C301">
            <v>18</v>
          </cell>
          <cell r="G301">
            <v>4</v>
          </cell>
          <cell r="K301">
            <v>6</v>
          </cell>
          <cell r="O301">
            <v>7</v>
          </cell>
        </row>
        <row r="302">
          <cell r="K302">
            <v>7</v>
          </cell>
          <cell r="O302">
            <v>3</v>
          </cell>
        </row>
        <row r="303">
          <cell r="C303">
            <v>60</v>
          </cell>
          <cell r="G303">
            <v>53</v>
          </cell>
          <cell r="K303">
            <v>3</v>
          </cell>
        </row>
        <row r="304">
          <cell r="C304">
            <v>45</v>
          </cell>
          <cell r="G304">
            <v>6</v>
          </cell>
          <cell r="K304">
            <v>2</v>
          </cell>
          <cell r="O304">
            <v>31</v>
          </cell>
        </row>
        <row r="305">
          <cell r="G305">
            <v>1</v>
          </cell>
          <cell r="O305">
            <v>14</v>
          </cell>
        </row>
        <row r="306">
          <cell r="K306">
            <v>17</v>
          </cell>
        </row>
        <row r="307">
          <cell r="K307">
            <v>9</v>
          </cell>
        </row>
        <row r="308">
          <cell r="K308">
            <v>12</v>
          </cell>
        </row>
        <row r="309">
          <cell r="K309">
            <v>7</v>
          </cell>
        </row>
        <row r="310">
          <cell r="K310">
            <v>2</v>
          </cell>
        </row>
        <row r="311">
          <cell r="K311">
            <v>4</v>
          </cell>
        </row>
        <row r="312">
          <cell r="K312">
            <v>2</v>
          </cell>
        </row>
        <row r="313">
          <cell r="K313">
            <v>7</v>
          </cell>
        </row>
        <row r="322">
          <cell r="C322">
            <v>9</v>
          </cell>
          <cell r="G322">
            <v>6</v>
          </cell>
          <cell r="K322">
            <v>17</v>
          </cell>
          <cell r="O322">
            <v>1</v>
          </cell>
          <cell r="S322">
            <v>2</v>
          </cell>
          <cell r="AA322">
            <v>4</v>
          </cell>
          <cell r="AM322">
            <v>23</v>
          </cell>
          <cell r="AQ322">
            <v>6</v>
          </cell>
        </row>
        <row r="323">
          <cell r="W323">
            <v>2</v>
          </cell>
          <cell r="AI323">
            <v>9</v>
          </cell>
        </row>
        <row r="324">
          <cell r="C324">
            <v>20</v>
          </cell>
          <cell r="G324">
            <v>11</v>
          </cell>
          <cell r="K324">
            <v>35</v>
          </cell>
          <cell r="O324">
            <v>1</v>
          </cell>
          <cell r="S324">
            <v>5</v>
          </cell>
          <cell r="AA324">
            <v>17</v>
          </cell>
          <cell r="AM324">
            <v>49</v>
          </cell>
          <cell r="AQ324">
            <v>7</v>
          </cell>
        </row>
        <row r="332">
          <cell r="C332">
            <v>5</v>
          </cell>
          <cell r="H332">
            <v>8</v>
          </cell>
          <cell r="M332">
            <v>7</v>
          </cell>
          <cell r="R332">
            <v>1</v>
          </cell>
          <cell r="W332">
            <v>4</v>
          </cell>
          <cell r="AB332">
            <v>2</v>
          </cell>
          <cell r="AG332">
            <v>5</v>
          </cell>
          <cell r="AL332">
            <v>7</v>
          </cell>
          <cell r="AQ332">
            <v>4</v>
          </cell>
        </row>
        <row r="333">
          <cell r="C333">
            <v>11</v>
          </cell>
          <cell r="H333">
            <v>8</v>
          </cell>
          <cell r="M333">
            <v>2</v>
          </cell>
          <cell r="R333">
            <v>1</v>
          </cell>
          <cell r="W333">
            <v>2</v>
          </cell>
          <cell r="AB333">
            <v>1</v>
          </cell>
          <cell r="AG333">
            <v>4</v>
          </cell>
          <cell r="AL333">
            <v>6</v>
          </cell>
          <cell r="AQ333">
            <v>5</v>
          </cell>
        </row>
        <row r="334">
          <cell r="C334">
            <v>3</v>
          </cell>
          <cell r="H334">
            <v>2</v>
          </cell>
          <cell r="M334">
            <v>4</v>
          </cell>
          <cell r="R334">
            <v>2</v>
          </cell>
          <cell r="W334">
            <v>5</v>
          </cell>
          <cell r="AB334">
            <v>1</v>
          </cell>
          <cell r="AG334">
            <v>4</v>
          </cell>
          <cell r="AL334">
            <v>5</v>
          </cell>
          <cell r="AQ334">
            <v>5</v>
          </cell>
        </row>
        <row r="335">
          <cell r="C335">
            <v>8</v>
          </cell>
          <cell r="H335">
            <v>3</v>
          </cell>
          <cell r="M335">
            <v>3</v>
          </cell>
          <cell r="R335">
            <v>4</v>
          </cell>
          <cell r="W335">
            <v>6</v>
          </cell>
          <cell r="AB335">
            <v>11</v>
          </cell>
          <cell r="AG335">
            <v>8</v>
          </cell>
          <cell r="AL335">
            <v>8</v>
          </cell>
          <cell r="AQ335">
            <v>9</v>
          </cell>
        </row>
        <row r="336">
          <cell r="C336">
            <v>4</v>
          </cell>
          <cell r="H336">
            <v>2</v>
          </cell>
          <cell r="M336">
            <v>7</v>
          </cell>
          <cell r="R336">
            <v>8</v>
          </cell>
          <cell r="W336">
            <v>9</v>
          </cell>
          <cell r="AB336">
            <v>6</v>
          </cell>
          <cell r="AG336">
            <v>3</v>
          </cell>
          <cell r="AL336">
            <v>6</v>
          </cell>
          <cell r="AQ336">
            <v>3</v>
          </cell>
        </row>
        <row r="337">
          <cell r="C337">
            <v>1</v>
          </cell>
          <cell r="H337">
            <v>5</v>
          </cell>
          <cell r="M337">
            <v>5</v>
          </cell>
          <cell r="R337">
            <v>6</v>
          </cell>
          <cell r="W337">
            <v>6</v>
          </cell>
          <cell r="AB337">
            <v>4</v>
          </cell>
          <cell r="AG337">
            <v>8</v>
          </cell>
          <cell r="AL337">
            <v>1</v>
          </cell>
          <cell r="AQ337">
            <v>3</v>
          </cell>
        </row>
        <row r="338">
          <cell r="H338">
            <v>5</v>
          </cell>
          <cell r="M338">
            <v>4</v>
          </cell>
          <cell r="R338">
            <v>11</v>
          </cell>
          <cell r="W338">
            <v>1</v>
          </cell>
          <cell r="AB338">
            <v>8</v>
          </cell>
          <cell r="AQ338">
            <v>3</v>
          </cell>
        </row>
        <row r="339">
          <cell r="C339">
            <v>8</v>
          </cell>
          <cell r="AG339">
            <v>2</v>
          </cell>
          <cell r="AL339">
            <v>13</v>
          </cell>
        </row>
        <row r="340">
          <cell r="C340">
            <v>14</v>
          </cell>
          <cell r="H340">
            <v>19</v>
          </cell>
          <cell r="M340">
            <v>6</v>
          </cell>
          <cell r="R340">
            <v>6</v>
          </cell>
          <cell r="W340">
            <v>3</v>
          </cell>
          <cell r="AB340">
            <v>5</v>
          </cell>
          <cell r="AG340">
            <v>11</v>
          </cell>
          <cell r="AL340">
            <v>12</v>
          </cell>
          <cell r="AQ340">
            <v>5</v>
          </cell>
        </row>
        <row r="341">
          <cell r="C341">
            <v>13</v>
          </cell>
          <cell r="H341">
            <v>10</v>
          </cell>
          <cell r="M341">
            <v>5</v>
          </cell>
          <cell r="R341">
            <v>5</v>
          </cell>
          <cell r="W341">
            <v>10</v>
          </cell>
          <cell r="AB341">
            <v>3</v>
          </cell>
          <cell r="AG341">
            <v>8</v>
          </cell>
          <cell r="AL341">
            <v>10</v>
          </cell>
          <cell r="AQ341">
            <v>8</v>
          </cell>
        </row>
        <row r="342">
          <cell r="C342">
            <v>9</v>
          </cell>
          <cell r="H342">
            <v>6</v>
          </cell>
          <cell r="M342">
            <v>5</v>
          </cell>
          <cell r="R342">
            <v>8</v>
          </cell>
          <cell r="W342">
            <v>14</v>
          </cell>
          <cell r="AB342">
            <v>6</v>
          </cell>
          <cell r="AG342">
            <v>12</v>
          </cell>
          <cell r="AL342">
            <v>13</v>
          </cell>
          <cell r="AQ342">
            <v>16</v>
          </cell>
        </row>
        <row r="343">
          <cell r="C343">
            <v>5</v>
          </cell>
          <cell r="H343">
            <v>6</v>
          </cell>
          <cell r="M343">
            <v>6</v>
          </cell>
          <cell r="R343">
            <v>5</v>
          </cell>
          <cell r="W343">
            <v>15</v>
          </cell>
          <cell r="AB343">
            <v>14</v>
          </cell>
          <cell r="AG343">
            <v>12</v>
          </cell>
          <cell r="AL343">
            <v>10</v>
          </cell>
          <cell r="AQ343">
            <v>12</v>
          </cell>
        </row>
        <row r="344">
          <cell r="C344">
            <v>6</v>
          </cell>
          <cell r="H344">
            <v>7</v>
          </cell>
          <cell r="M344">
            <v>10</v>
          </cell>
          <cell r="R344">
            <v>14</v>
          </cell>
          <cell r="W344">
            <v>9</v>
          </cell>
          <cell r="AB344">
            <v>15</v>
          </cell>
          <cell r="AG344">
            <v>7</v>
          </cell>
          <cell r="AL344">
            <v>1</v>
          </cell>
          <cell r="AQ344">
            <v>13</v>
          </cell>
        </row>
        <row r="345">
          <cell r="C345">
            <v>4</v>
          </cell>
          <cell r="H345">
            <v>9</v>
          </cell>
          <cell r="M345">
            <v>21</v>
          </cell>
          <cell r="R345">
            <v>14</v>
          </cell>
          <cell r="W345">
            <v>6</v>
          </cell>
          <cell r="AB345">
            <v>11</v>
          </cell>
          <cell r="AG345">
            <v>8</v>
          </cell>
          <cell r="AL345">
            <v>1</v>
          </cell>
          <cell r="AQ345">
            <v>5</v>
          </cell>
        </row>
        <row r="346">
          <cell r="H346">
            <v>3</v>
          </cell>
          <cell r="M346">
            <v>7</v>
          </cell>
          <cell r="R346">
            <v>8</v>
          </cell>
          <cell r="W346">
            <v>3</v>
          </cell>
          <cell r="AB346">
            <v>6</v>
          </cell>
        </row>
        <row r="347">
          <cell r="E347">
            <v>3.2417582417582418</v>
          </cell>
          <cell r="J347">
            <v>3.3118279569892475</v>
          </cell>
          <cell r="O347">
            <v>4.4347826086956523</v>
          </cell>
          <cell r="T347">
            <v>4.817204301075269</v>
          </cell>
          <cell r="Y347">
            <v>3.89247311827957</v>
          </cell>
          <cell r="AD347">
            <v>4.612903225806452</v>
          </cell>
          <cell r="AI347">
            <v>4.0652173913043477</v>
          </cell>
          <cell r="AN347">
            <v>3.064516129032258</v>
          </cell>
          <cell r="AS347">
            <v>3.6373626373626373</v>
          </cell>
        </row>
        <row r="353">
          <cell r="C353">
            <v>371</v>
          </cell>
          <cell r="D353">
            <v>71.760154738878143</v>
          </cell>
          <cell r="G353">
            <v>453</v>
          </cell>
          <cell r="H353">
            <v>87.620889748549331</v>
          </cell>
          <cell r="K353">
            <v>155</v>
          </cell>
          <cell r="L353">
            <v>29.980657640232106</v>
          </cell>
          <cell r="S353">
            <v>322</v>
          </cell>
          <cell r="T353">
            <v>62.282398452611218</v>
          </cell>
        </row>
        <row r="354">
          <cell r="C354">
            <v>146</v>
          </cell>
          <cell r="D354">
            <v>28.239845261121854</v>
          </cell>
          <cell r="G354">
            <v>64</v>
          </cell>
          <cell r="H354">
            <v>12.379110251450678</v>
          </cell>
          <cell r="K354">
            <v>102</v>
          </cell>
          <cell r="L354">
            <v>19.729206963249517</v>
          </cell>
          <cell r="O354">
            <v>103</v>
          </cell>
          <cell r="P354">
            <v>28.453038674033149</v>
          </cell>
          <cell r="S354">
            <v>78</v>
          </cell>
          <cell r="T354">
            <v>15.087040618955513</v>
          </cell>
        </row>
        <row r="355">
          <cell r="C355">
            <v>1093</v>
          </cell>
          <cell r="D355">
            <v>74.252717391304344</v>
          </cell>
          <cell r="G355">
            <v>1319</v>
          </cell>
          <cell r="H355">
            <v>89.605978260869563</v>
          </cell>
          <cell r="K355">
            <v>69</v>
          </cell>
          <cell r="L355">
            <v>13.346228239845262</v>
          </cell>
          <cell r="O355">
            <v>259</v>
          </cell>
          <cell r="P355">
            <v>71.546961325966848</v>
          </cell>
          <cell r="S355">
            <v>81</v>
          </cell>
          <cell r="T355">
            <v>15.667311411992262</v>
          </cell>
        </row>
        <row r="356">
          <cell r="C356">
            <v>379</v>
          </cell>
          <cell r="D356">
            <v>25.747282608695656</v>
          </cell>
          <cell r="G356">
            <v>153</v>
          </cell>
          <cell r="H356">
            <v>10.394021739130435</v>
          </cell>
          <cell r="K356">
            <v>115</v>
          </cell>
          <cell r="L356">
            <v>22.243713733075435</v>
          </cell>
          <cell r="S356">
            <v>36</v>
          </cell>
          <cell r="T356">
            <v>6.9632495164410058</v>
          </cell>
        </row>
        <row r="357">
          <cell r="K357">
            <v>15</v>
          </cell>
          <cell r="L357">
            <v>2.9013539651837523</v>
          </cell>
          <cell r="O357">
            <v>340</v>
          </cell>
          <cell r="P357">
            <v>34.343434343434339</v>
          </cell>
          <cell r="S357">
            <v>875</v>
          </cell>
          <cell r="T357">
            <v>59.442934782608688</v>
          </cell>
        </row>
        <row r="358">
          <cell r="K358">
            <v>61</v>
          </cell>
          <cell r="L358">
            <v>11.798839458413926</v>
          </cell>
          <cell r="O358">
            <v>650</v>
          </cell>
          <cell r="P358">
            <v>65.656565656565661</v>
          </cell>
          <cell r="S358">
            <v>147</v>
          </cell>
          <cell r="T358">
            <v>9.9864130434782616</v>
          </cell>
        </row>
        <row r="359">
          <cell r="K359">
            <v>482</v>
          </cell>
          <cell r="L359">
            <v>32.744565217391305</v>
          </cell>
          <cell r="S359">
            <v>347</v>
          </cell>
          <cell r="T359">
            <v>23.573369565217391</v>
          </cell>
        </row>
        <row r="360">
          <cell r="K360">
            <v>265</v>
          </cell>
          <cell r="L360">
            <v>18.002717391304348</v>
          </cell>
          <cell r="S360">
            <v>103</v>
          </cell>
          <cell r="T360">
            <v>6.9972826086956523</v>
          </cell>
        </row>
        <row r="361">
          <cell r="K361">
            <v>224</v>
          </cell>
          <cell r="L361">
            <v>15.217391304347828</v>
          </cell>
        </row>
        <row r="362">
          <cell r="K362">
            <v>298</v>
          </cell>
          <cell r="L362">
            <v>20.244565217391305</v>
          </cell>
        </row>
        <row r="363">
          <cell r="K363">
            <v>54</v>
          </cell>
          <cell r="L363">
            <v>3.6684782608695654</v>
          </cell>
        </row>
        <row r="364">
          <cell r="K364">
            <v>149</v>
          </cell>
          <cell r="L364">
            <v>10.122282608695652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58"/>
  <sheetViews>
    <sheetView tabSelected="1" zoomScaleNormal="100" zoomScaleSheetLayoutView="100" workbookViewId="0">
      <selection activeCell="K88" sqref="K88"/>
    </sheetView>
  </sheetViews>
  <sheetFormatPr baseColWidth="10" defaultRowHeight="11.25" x14ac:dyDescent="0.2"/>
  <cols>
    <col min="1" max="1" width="6.7109375" style="1" customWidth="1"/>
    <col min="2" max="2" width="9.7109375" style="1" customWidth="1"/>
    <col min="3" max="3" width="7.42578125" style="1" customWidth="1"/>
    <col min="4" max="4" width="8.42578125" style="1" customWidth="1"/>
    <col min="5" max="5" width="8.85546875" style="1" customWidth="1"/>
    <col min="6" max="6" width="9.140625" style="1" customWidth="1"/>
    <col min="7" max="7" width="9" style="1" customWidth="1"/>
    <col min="8" max="8" width="9.7109375" style="1" customWidth="1"/>
    <col min="9" max="9" width="9.140625" style="1" customWidth="1"/>
    <col min="10" max="10" width="8.5703125" style="1" customWidth="1"/>
    <col min="11" max="11" width="8.140625" style="1" customWidth="1"/>
    <col min="12" max="13" width="8.7109375" style="1" customWidth="1"/>
    <col min="14" max="14" width="8.5703125" style="1" customWidth="1"/>
    <col min="15" max="15" width="9" style="1" customWidth="1"/>
    <col min="16" max="16" width="8.7109375" style="1" customWidth="1"/>
    <col min="17" max="17" width="9.140625" style="1" customWidth="1"/>
    <col min="18" max="18" width="9.5703125" style="1" customWidth="1"/>
    <col min="19" max="19" width="9" style="1" customWidth="1"/>
    <col min="20" max="20" width="8" style="1" customWidth="1"/>
    <col min="21" max="21" width="9.7109375" style="1" customWidth="1"/>
    <col min="22" max="22" width="8.42578125" style="1" customWidth="1"/>
    <col min="23" max="23" width="9.28515625" style="1" customWidth="1"/>
    <col min="24" max="24" width="8.5703125" style="1" customWidth="1"/>
    <col min="25" max="25" width="9.28515625" style="1" customWidth="1"/>
    <col min="26" max="26" width="8.42578125" style="1" customWidth="1"/>
    <col min="27" max="27" width="9.5703125" style="1" customWidth="1"/>
    <col min="28" max="28" width="8.5703125" style="1" customWidth="1"/>
    <col min="29" max="256" width="9.140625" style="1" customWidth="1"/>
    <col min="257" max="16384" width="11.42578125" style="1"/>
  </cols>
  <sheetData>
    <row r="1" spans="1:23" x14ac:dyDescent="0.2">
      <c r="A1" s="11" t="s">
        <v>213</v>
      </c>
    </row>
    <row r="3" spans="1:23" x14ac:dyDescent="0.2">
      <c r="A3" s="81"/>
      <c r="B3" s="9" t="s">
        <v>212</v>
      </c>
      <c r="C3" s="9"/>
      <c r="D3" s="9"/>
      <c r="E3" s="9"/>
      <c r="F3" s="9"/>
      <c r="G3" s="9"/>
    </row>
    <row r="4" spans="1:23" ht="23.25" customHeight="1" x14ac:dyDescent="0.2">
      <c r="A4" s="81"/>
      <c r="B4" s="9" t="s">
        <v>211</v>
      </c>
      <c r="C4" s="9"/>
      <c r="D4" s="9" t="s">
        <v>210</v>
      </c>
      <c r="E4" s="9"/>
      <c r="F4" s="9" t="s">
        <v>209</v>
      </c>
      <c r="G4" s="9"/>
    </row>
    <row r="5" spans="1:23" ht="12.75" customHeight="1" x14ac:dyDescent="0.2">
      <c r="B5" s="83" t="s">
        <v>13</v>
      </c>
      <c r="C5" s="82" t="s">
        <v>36</v>
      </c>
      <c r="D5" s="83" t="s">
        <v>13</v>
      </c>
      <c r="E5" s="82" t="s">
        <v>36</v>
      </c>
      <c r="F5" s="83" t="s">
        <v>13</v>
      </c>
      <c r="G5" s="82" t="s">
        <v>36</v>
      </c>
    </row>
    <row r="6" spans="1:23" x14ac:dyDescent="0.2">
      <c r="A6" s="4" t="s">
        <v>2</v>
      </c>
      <c r="B6" s="4">
        <f>'[1]dades en brut'!C4</f>
        <v>471</v>
      </c>
      <c r="C6" s="2">
        <f>'[1]dades en brut'!D4</f>
        <v>91.102514506769822</v>
      </c>
      <c r="D6" s="4">
        <f>'[1]dades en brut'!C5</f>
        <v>35</v>
      </c>
      <c r="E6" s="2">
        <f>'[1]dades en brut'!D5</f>
        <v>6.7698259187620886</v>
      </c>
      <c r="F6" s="4">
        <f>'[1]dades en brut'!C6</f>
        <v>11</v>
      </c>
      <c r="G6" s="2">
        <f>'[1]dades en brut'!D6</f>
        <v>2.1276595744680851</v>
      </c>
    </row>
    <row r="7" spans="1:23" x14ac:dyDescent="0.2">
      <c r="A7" s="4" t="s">
        <v>1</v>
      </c>
      <c r="B7" s="4">
        <f>'[1]dades en brut'!C7</f>
        <v>1367</v>
      </c>
      <c r="C7" s="2">
        <f>'[1]dades en brut'!D7</f>
        <v>92.866847826086953</v>
      </c>
      <c r="D7" s="4">
        <f>'[1]dades en brut'!C8</f>
        <v>80</v>
      </c>
      <c r="E7" s="2">
        <f>'[1]dades en brut'!D8</f>
        <v>5.4347826086956523</v>
      </c>
      <c r="F7" s="4">
        <f>'[1]dades en brut'!C9</f>
        <v>25</v>
      </c>
      <c r="G7" s="2">
        <f>'[1]dades en brut'!D9</f>
        <v>1.6983695652173911</v>
      </c>
    </row>
    <row r="8" spans="1:23" x14ac:dyDescent="0.2">
      <c r="A8" s="4" t="s">
        <v>0</v>
      </c>
      <c r="B8" s="4">
        <f>SUM(B6:B7)</f>
        <v>1838</v>
      </c>
      <c r="C8" s="3">
        <f>B8/($B$8+$D$8+$F$8)*100</f>
        <v>92.408245349421819</v>
      </c>
      <c r="D8" s="4">
        <f>SUM(D6:D7)</f>
        <v>115</v>
      </c>
      <c r="E8" s="2">
        <f>D8/($B$8+$D$8+$F$8)*100</f>
        <v>5.7817998994469582</v>
      </c>
      <c r="F8" s="4">
        <f>SUM(F6:F7)</f>
        <v>36</v>
      </c>
      <c r="G8" s="2">
        <f>F8/($B$8+$D$8+$F$8)*100</f>
        <v>1.809954751131222</v>
      </c>
    </row>
    <row r="10" spans="1:23" x14ac:dyDescent="0.2">
      <c r="A10" s="11" t="s">
        <v>208</v>
      </c>
    </row>
    <row r="13" spans="1:23" x14ac:dyDescent="0.2">
      <c r="B13" s="9" t="s">
        <v>207</v>
      </c>
      <c r="C13" s="9"/>
      <c r="D13" s="9"/>
      <c r="E13" s="10" t="s">
        <v>206</v>
      </c>
      <c r="F13" s="10"/>
      <c r="G13" s="10"/>
      <c r="H13" s="10"/>
      <c r="I13" s="10"/>
      <c r="J13" s="10"/>
      <c r="K13" s="10"/>
      <c r="L13" s="10" t="s">
        <v>205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x14ac:dyDescent="0.2">
      <c r="B14" s="9"/>
      <c r="C14" s="9"/>
      <c r="D14" s="9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23" ht="24.75" customHeight="1" x14ac:dyDescent="0.2">
      <c r="B15" s="5" t="s">
        <v>13</v>
      </c>
      <c r="C15" s="5" t="s">
        <v>11</v>
      </c>
      <c r="D15" s="5" t="s">
        <v>14</v>
      </c>
      <c r="E15" s="5" t="s">
        <v>13</v>
      </c>
      <c r="F15" s="5" t="s">
        <v>204</v>
      </c>
      <c r="G15" s="5" t="s">
        <v>203</v>
      </c>
      <c r="H15" s="5" t="s">
        <v>202</v>
      </c>
      <c r="I15" s="5" t="s">
        <v>201</v>
      </c>
      <c r="J15" s="5" t="s">
        <v>200</v>
      </c>
      <c r="K15" s="5" t="s">
        <v>199</v>
      </c>
      <c r="L15" s="5" t="s">
        <v>13</v>
      </c>
      <c r="M15" s="5" t="s">
        <v>198</v>
      </c>
      <c r="N15" s="5" t="s">
        <v>197</v>
      </c>
      <c r="O15" s="5" t="s">
        <v>196</v>
      </c>
      <c r="P15" s="5" t="s">
        <v>195</v>
      </c>
      <c r="Q15" s="5" t="s">
        <v>194</v>
      </c>
      <c r="R15" s="5" t="s">
        <v>193</v>
      </c>
      <c r="S15" s="5" t="s">
        <v>40</v>
      </c>
      <c r="T15" s="5" t="s">
        <v>192</v>
      </c>
      <c r="U15" s="5" t="s">
        <v>191</v>
      </c>
      <c r="V15" s="5" t="s">
        <v>37</v>
      </c>
      <c r="W15" s="5" t="s">
        <v>6</v>
      </c>
    </row>
    <row r="16" spans="1:23" x14ac:dyDescent="0.2">
      <c r="A16" s="4" t="s">
        <v>2</v>
      </c>
      <c r="B16" s="4">
        <f>'[1]dades en brut'!C17+'[1]dades en brut'!C18</f>
        <v>506</v>
      </c>
      <c r="C16" s="2">
        <f>'[1]dades en brut'!D17</f>
        <v>27.27272727272727</v>
      </c>
      <c r="D16" s="2">
        <f>'[1]dades en brut'!D18</f>
        <v>72.727272727272734</v>
      </c>
      <c r="E16" s="4">
        <f>SUM('[1]dades en brut'!H17:H22)</f>
        <v>506</v>
      </c>
      <c r="F16" s="2">
        <f>'[1]dades en brut'!I17</f>
        <v>50.197628458498023</v>
      </c>
      <c r="G16" s="2">
        <f>'[1]dades en brut'!I18</f>
        <v>19.762845849802371</v>
      </c>
      <c r="H16" s="2">
        <f>'[1]dades en brut'!I19</f>
        <v>15.019762845849801</v>
      </c>
      <c r="I16" s="2">
        <f>'[1]dades en brut'!I20</f>
        <v>6.9169960474308301</v>
      </c>
      <c r="J16" s="2">
        <f>'[1]dades en brut'!I21</f>
        <v>3.5573122529644272</v>
      </c>
      <c r="K16" s="2">
        <f>'[1]dades en brut'!I22</f>
        <v>4.5454545454545459</v>
      </c>
      <c r="L16" s="4">
        <f>SUM('[1]dades en brut'!M17:M27)</f>
        <v>506</v>
      </c>
      <c r="M16" s="2">
        <f>'[1]dades en brut'!N17</f>
        <v>30.632411067193676</v>
      </c>
      <c r="N16" s="2">
        <f>'[1]dades en brut'!N18</f>
        <v>10.869565217391305</v>
      </c>
      <c r="O16" s="2">
        <f>'[1]dades en brut'!N19</f>
        <v>0.79051383399209485</v>
      </c>
      <c r="P16" s="2">
        <f>'[1]dades en brut'!N20</f>
        <v>1.1857707509881421</v>
      </c>
      <c r="Q16" s="2">
        <f>'[1]dades en brut'!N21</f>
        <v>0.19762845849802371</v>
      </c>
      <c r="R16" s="2">
        <f>'[1]dades en brut'!N22</f>
        <v>10.276679841897234</v>
      </c>
      <c r="S16" s="2">
        <f>'[1]dades en brut'!N23</f>
        <v>23.715415019762844</v>
      </c>
      <c r="T16" s="2">
        <f>'[1]dades en brut'!N24</f>
        <v>2.1739130434782608</v>
      </c>
      <c r="U16" s="2">
        <f>'[1]dades en brut'!N25</f>
        <v>1.383399209486166</v>
      </c>
      <c r="V16" s="2">
        <f>'[1]dades en brut'!N26</f>
        <v>5.1383399209486171</v>
      </c>
      <c r="W16" s="2">
        <f>'[1]dades en brut'!N27</f>
        <v>13.636363636363635</v>
      </c>
    </row>
    <row r="17" spans="1:23" x14ac:dyDescent="0.2">
      <c r="A17" s="4" t="s">
        <v>1</v>
      </c>
      <c r="B17" s="4">
        <f>'[1]dades en brut'!C20+'[1]dades en brut'!C21</f>
        <v>1447</v>
      </c>
      <c r="C17" s="2">
        <f>'[1]dades en brut'!D20</f>
        <v>33.102971665514858</v>
      </c>
      <c r="D17" s="2">
        <f>'[1]dades en brut'!D21</f>
        <v>66.897028334485142</v>
      </c>
      <c r="E17" s="4">
        <f>SUM('[1]dades en brut'!H24:H29)</f>
        <v>1447</v>
      </c>
      <c r="F17" s="2">
        <f>'[1]dades en brut'!I24</f>
        <v>51.347615756738072</v>
      </c>
      <c r="G17" s="2">
        <f>'[1]dades en brut'!I25</f>
        <v>19.350380096751902</v>
      </c>
      <c r="H17" s="2">
        <f>'[1]dades en brut'!I26</f>
        <v>17.208016586040085</v>
      </c>
      <c r="I17" s="2">
        <f>'[1]dades en brut'!I27</f>
        <v>6.7035245335176228</v>
      </c>
      <c r="J17" s="2">
        <f>'[1]dades en brut'!I28</f>
        <v>3.31720801658604</v>
      </c>
      <c r="K17" s="2">
        <f>'[1]dades en brut'!I29</f>
        <v>2.073255010366275</v>
      </c>
      <c r="L17" s="4">
        <f>SUM('[1]dades en brut'!M29:M39)</f>
        <v>1447</v>
      </c>
      <c r="M17" s="2">
        <f>'[1]dades en brut'!N29</f>
        <v>35.38355217691776</v>
      </c>
      <c r="N17" s="2">
        <f>'[1]dades en brut'!N30</f>
        <v>11.817553559087768</v>
      </c>
      <c r="O17" s="2">
        <f>'[1]dades en brut'!N31</f>
        <v>1.10573600552868</v>
      </c>
      <c r="P17" s="2">
        <f>'[1]dades en brut'!N32</f>
        <v>1.7277125086385625</v>
      </c>
      <c r="Q17" s="2">
        <f>'[1]dades en brut'!N33</f>
        <v>0.82930200414651001</v>
      </c>
      <c r="R17" s="2">
        <f>'[1]dades en brut'!N34</f>
        <v>9.4678645473393228</v>
      </c>
      <c r="S17" s="2">
        <f>'[1]dades en brut'!N35</f>
        <v>21.00898410504492</v>
      </c>
      <c r="T17" s="2">
        <f>'[1]dades en brut'!N36</f>
        <v>2.349689011748445</v>
      </c>
      <c r="U17" s="2">
        <f>'[1]dades en brut'!N37</f>
        <v>0.69108500345542501</v>
      </c>
      <c r="V17" s="2">
        <f>'[1]dades en brut'!N38</f>
        <v>6.9799585348997928</v>
      </c>
      <c r="W17" s="2">
        <f>'[1]dades en brut'!N39</f>
        <v>8.6385625431928119</v>
      </c>
    </row>
    <row r="18" spans="1:23" x14ac:dyDescent="0.2">
      <c r="A18" s="4" t="s">
        <v>0</v>
      </c>
      <c r="B18" s="4">
        <f>SUM(B16:B17)</f>
        <v>1953</v>
      </c>
      <c r="C18" s="2">
        <f>('[1]dades en brut'!C17+'[1]dades en brut'!C20)/('[1]dades en brut'!C17+'[1]dades en brut'!C18+'[1]dades en brut'!C20+'[1]dades en brut'!C21)*100</f>
        <v>31.592421915002561</v>
      </c>
      <c r="D18" s="3">
        <f>('[1]dades en brut'!C18+'[1]dades en brut'!C21)/('[1]dades en brut'!C17+'[1]dades en brut'!C18+'[1]dades en brut'!C20+'[1]dades en brut'!C21)*100</f>
        <v>68.407578084997439</v>
      </c>
      <c r="E18" s="4">
        <f>SUM(E16:E17)</f>
        <v>1953</v>
      </c>
      <c r="F18" s="3">
        <f>('[1]dades en brut'!H17+'[1]dades en brut'!H24)/resultats!$E$18*100</f>
        <v>51.04966717869943</v>
      </c>
      <c r="G18" s="2">
        <f>('[1]dades en brut'!H18+'[1]dades en brut'!H25)/resultats!E18*100</f>
        <v>19.457245263696876</v>
      </c>
      <c r="H18" s="2">
        <f>('[1]dades en brut'!H19+'[1]dades en brut'!H26)/resultats!E18*100</f>
        <v>16.641065028161801</v>
      </c>
      <c r="I18" s="2">
        <f>('[1]dades en brut'!H20+'[1]dades en brut'!H27)/resultats!E18*100</f>
        <v>6.7588325652841785</v>
      </c>
      <c r="J18" s="2">
        <f>('[1]dades en brut'!H21+'[1]dades en brut'!H28)/resultats!E18*100</f>
        <v>3.3794162826420893</v>
      </c>
      <c r="K18" s="2">
        <f>('[1]dades en brut'!H22+'[1]dades en brut'!H29)/E18*100</f>
        <v>2.713773681515617</v>
      </c>
      <c r="L18" s="4">
        <f>SUM(L16:L17)</f>
        <v>1953</v>
      </c>
      <c r="M18" s="3">
        <f>('[1]dades en brut'!M17+'[1]dades en brut'!M29)/resultats!L18*100</f>
        <v>34.152585765488993</v>
      </c>
      <c r="N18" s="2">
        <f>('[1]dades en brut'!M18+'[1]dades en brut'!M30)/resultats!L18*100</f>
        <v>11.571940604198669</v>
      </c>
      <c r="O18" s="2">
        <f>('[1]dades en brut'!M19+'[1]dades en brut'!M31)/resultats!L18*100</f>
        <v>1.0240655401945724</v>
      </c>
      <c r="P18" s="2">
        <f>('[1]dades en brut'!M20+'[1]dades en brut'!M32)/resultats!L18*100</f>
        <v>1.5873015873015872</v>
      </c>
      <c r="Q18" s="2">
        <f>('[1]dades en brut'!M21+'[1]dades en brut'!M33)/resultats!L18*100</f>
        <v>0.66564260112647211</v>
      </c>
      <c r="R18" s="2">
        <f>( '[1]dades en brut'!M22+'[1]dades en brut'!M34)/resultats!L18*100</f>
        <v>9.67741935483871</v>
      </c>
      <c r="S18" s="3">
        <f>('[1]dades en brut'!M23+'[1]dades en brut'!M35)/resultats!L18*100</f>
        <v>21.710189452124936</v>
      </c>
      <c r="T18" s="2">
        <f>('[1]dades en brut'!M36+'[1]dades en brut'!M24)/resultats!L18*100</f>
        <v>2.3041474654377883</v>
      </c>
      <c r="U18" s="2">
        <f>('[1]dades en brut'!M25+'[1]dades en brut'!M37)/resultats!L18*100</f>
        <v>0.87045570916538662</v>
      </c>
      <c r="V18" s="2">
        <f>('[1]dades en brut'!M26+'[1]dades en brut'!M38)/resultats!L18*100</f>
        <v>6.5028161802355351</v>
      </c>
      <c r="W18" s="2">
        <f>('[1]dades en brut'!M27+'[1]dades en brut'!M39)/resultats!L18*100</f>
        <v>9.9334357398873525</v>
      </c>
    </row>
    <row r="23" spans="1:23" x14ac:dyDescent="0.2">
      <c r="A23" s="81"/>
      <c r="B23" s="10" t="s">
        <v>190</v>
      </c>
      <c r="C23" s="10"/>
      <c r="D23" s="10"/>
      <c r="E23" s="10"/>
      <c r="F23" s="10"/>
      <c r="G23" s="10"/>
      <c r="H23" s="10" t="s">
        <v>189</v>
      </c>
      <c r="I23" s="10"/>
      <c r="J23" s="10"/>
      <c r="K23" s="10"/>
      <c r="L23" s="10"/>
      <c r="M23" s="10"/>
      <c r="N23" s="10" t="s">
        <v>188</v>
      </c>
      <c r="O23" s="10"/>
      <c r="P23" s="10"/>
      <c r="Q23" s="10"/>
      <c r="R23" s="10"/>
      <c r="S23" s="10"/>
    </row>
    <row r="24" spans="1:23" x14ac:dyDescent="0.2">
      <c r="A24" s="81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23" ht="33.75" x14ac:dyDescent="0.2">
      <c r="A25" s="38"/>
      <c r="B25" s="5" t="s">
        <v>13</v>
      </c>
      <c r="C25" s="5" t="s">
        <v>187</v>
      </c>
      <c r="D25" s="80" t="s">
        <v>186</v>
      </c>
      <c r="E25" s="80" t="s">
        <v>185</v>
      </c>
      <c r="F25" s="80" t="s">
        <v>184</v>
      </c>
      <c r="G25" s="80" t="s">
        <v>183</v>
      </c>
      <c r="H25" s="5" t="s">
        <v>13</v>
      </c>
      <c r="I25" s="5" t="s">
        <v>182</v>
      </c>
      <c r="J25" s="5" t="s">
        <v>181</v>
      </c>
      <c r="K25" s="5" t="s">
        <v>180</v>
      </c>
      <c r="L25" s="5" t="s">
        <v>179</v>
      </c>
      <c r="M25" s="5" t="s">
        <v>174</v>
      </c>
      <c r="N25" s="5" t="s">
        <v>13</v>
      </c>
      <c r="O25" s="5" t="s">
        <v>178</v>
      </c>
      <c r="P25" s="5" t="s">
        <v>177</v>
      </c>
      <c r="Q25" s="5" t="s">
        <v>176</v>
      </c>
      <c r="R25" s="5" t="s">
        <v>175</v>
      </c>
      <c r="S25" s="5" t="s">
        <v>174</v>
      </c>
    </row>
    <row r="26" spans="1:23" x14ac:dyDescent="0.2">
      <c r="A26" s="4" t="s">
        <v>2</v>
      </c>
      <c r="B26" s="4">
        <f>SUM('[1]dades en brut'!C49:C64)</f>
        <v>506</v>
      </c>
      <c r="C26" s="2">
        <f>SUM('[1]dades en brut'!D49:D50)+SUM('[1]dades en brut'!D55:D64)</f>
        <v>39.920948616600796</v>
      </c>
      <c r="D26" s="2">
        <f>SUM('[1]dades en brut'!D51)</f>
        <v>17.391304347826086</v>
      </c>
      <c r="E26" s="2">
        <f>SUM('[1]dades en brut'!D52)</f>
        <v>16.600790513833992</v>
      </c>
      <c r="F26" s="2">
        <f>SUM('[1]dades en brut'!D53)</f>
        <v>21.343873517786559</v>
      </c>
      <c r="G26" s="2">
        <f>SUM('[1]dades en brut'!D54)</f>
        <v>4.7430830039525684</v>
      </c>
      <c r="H26" s="4">
        <f>SUM('[1]dades en brut'!H49:H53)</f>
        <v>506</v>
      </c>
      <c r="I26" s="2">
        <f>'[1]dades en brut'!I49</f>
        <v>59.48616600790514</v>
      </c>
      <c r="J26" s="2">
        <f>'[1]dades en brut'!I50</f>
        <v>16.600790513833992</v>
      </c>
      <c r="K26" s="2">
        <f>'[1]dades en brut'!I51</f>
        <v>20.553359683794469</v>
      </c>
      <c r="L26" s="2">
        <f>'[1]dades en brut'!I52</f>
        <v>2.5691699604743086</v>
      </c>
      <c r="M26" s="2">
        <f>'[1]dades en brut'!I53</f>
        <v>0.79051383399209485</v>
      </c>
      <c r="N26" s="4">
        <f>SUM('[1]dades en brut'!N48:N51)</f>
        <v>104</v>
      </c>
      <c r="O26" s="2">
        <f>'[1]dades en brut'!O48</f>
        <v>20.192307692307693</v>
      </c>
      <c r="P26" s="2">
        <f>'[1]dades en brut'!O49</f>
        <v>50.96153846153846</v>
      </c>
      <c r="Q26" s="2">
        <f>'[1]dades en brut'!O50</f>
        <v>27.884615384615387</v>
      </c>
      <c r="R26" s="2">
        <v>0</v>
      </c>
      <c r="S26" s="2">
        <f>'[1]dades en brut'!O51</f>
        <v>0.96153846153846156</v>
      </c>
    </row>
    <row r="27" spans="1:23" x14ac:dyDescent="0.2">
      <c r="A27" s="4" t="s">
        <v>1</v>
      </c>
      <c r="B27" s="4">
        <f>SUM('[1]dades en brut'!C66:C93)</f>
        <v>1447</v>
      </c>
      <c r="C27" s="2">
        <f>SUM('[1]dades en brut'!D66:D67)+SUM('[1]dades en brut'!D72:D93)</f>
        <v>49.619903248099519</v>
      </c>
      <c r="D27" s="2">
        <f>SUM('[1]dades en brut'!D68)</f>
        <v>15.134761575673808</v>
      </c>
      <c r="E27" s="2">
        <f>SUM('[1]dades en brut'!D69)</f>
        <v>13.683483068417415</v>
      </c>
      <c r="F27" s="2">
        <f>SUM('[1]dades en brut'!D70)</f>
        <v>18.382861091914304</v>
      </c>
      <c r="G27" s="2">
        <f>SUM('[1]dades en brut'!D71)</f>
        <v>3.1789910158949555</v>
      </c>
      <c r="H27" s="4">
        <f>SUM('[1]dades en brut'!H55:H59)</f>
        <v>1447</v>
      </c>
      <c r="I27" s="2">
        <f>'[1]dades en brut'!I55</f>
        <v>66.689702833448521</v>
      </c>
      <c r="J27" s="2">
        <f>'[1]dades en brut'!I56</f>
        <v>12.024879060124395</v>
      </c>
      <c r="K27" s="2">
        <f>'[1]dades en brut'!I57</f>
        <v>19.004837595024188</v>
      </c>
      <c r="L27" s="2">
        <f>'[1]dades en brut'!I58</f>
        <v>2.0041465100207327</v>
      </c>
      <c r="M27" s="2">
        <f>'[1]dades en brut'!I59</f>
        <v>0.27643400138217</v>
      </c>
      <c r="N27" s="4">
        <f>SUM('[1]dades en brut'!N52:N56)</f>
        <v>275</v>
      </c>
      <c r="O27" s="2">
        <f>'[1]dades en brut'!O52</f>
        <v>19.272727272727273</v>
      </c>
      <c r="P27" s="2">
        <f>'[1]dades en brut'!O53</f>
        <v>46.545454545454547</v>
      </c>
      <c r="Q27" s="2">
        <f>'[1]dades en brut'!O54</f>
        <v>32.727272727272727</v>
      </c>
      <c r="R27" s="2">
        <f>'[1]dades en brut'!O55</f>
        <v>0.72727272727272729</v>
      </c>
      <c r="S27" s="2">
        <f>'[1]dades en brut'!O56</f>
        <v>0.72727272727272729</v>
      </c>
    </row>
    <row r="28" spans="1:23" x14ac:dyDescent="0.2">
      <c r="A28" s="4" t="s">
        <v>0</v>
      </c>
      <c r="B28" s="4">
        <f>SUM(B26:B27)</f>
        <v>1953</v>
      </c>
      <c r="C28" s="3">
        <f>('[1]dades en brut'!C49+'[1]dades en brut'!C50+'[1]dades en brut'!C55+'[1]dades en brut'!C56+'[1]dades en brut'!C57+'[1]dades en brut'!C58+'[1]dades en brut'!C59+'[1]dades en brut'!C60+'[1]dades en brut'!C61+'[1]dades en brut'!C62+'[1]dades en brut'!C63+'[1]dades en brut'!C64+'[1]dades en brut'!C66+'[1]dades en brut'!C67+'[1]dades en brut'!C72+'[1]dades en brut'!C73+'[1]dades en brut'!C74+'[1]dades en brut'!C75+'[1]dades en brut'!C76+'[1]dades en brut'!C77+'[1]dades en brut'!C78+'[1]dades en brut'!C79+'[1]dades en brut'!C80+'[1]dades en brut'!C81+'[1]dades en brut'!C82+'[1]dades en brut'!C83+'[1]dades en brut'!C84+'[1]dades en brut'!C85+'[1]dades en brut'!C86+'[1]dades en brut'!C87+'[1]dades en brut'!C88+'[1]dades en brut'!C89+'[1]dades en brut'!C90+'[1]dades en brut'!C91+'[1]dades en brut'!C92+'[1]dades en brut'!C93)/resultats!B28*100</f>
        <v>47.107014848950335</v>
      </c>
      <c r="D28" s="2">
        <f>('[1]dades en brut'!C51+'[1]dades en brut'!C68)/resultats!B28*100</f>
        <v>15.719406041986685</v>
      </c>
      <c r="E28" s="2">
        <f>('[1]dades en brut'!C52+'[1]dades en brut'!C69)/resultats!B28*100</f>
        <v>14.439324116743471</v>
      </c>
      <c r="F28" s="2">
        <f>('[1]dades en brut'!C53+'[1]dades en brut'!C70)/resultats!B28*100</f>
        <v>19.150025601638504</v>
      </c>
      <c r="G28" s="2">
        <f>('[1]dades en brut'!C54+'[1]dades en brut'!C71)/resultats!B28*100</f>
        <v>3.5842293906810032</v>
      </c>
      <c r="H28" s="4">
        <f>SUM(H26:H27)</f>
        <v>1953</v>
      </c>
      <c r="I28" s="3">
        <f>('[1]dades en brut'!H49+'[1]dades en brut'!H55)/resultats!H28*100</f>
        <v>64.823348694316437</v>
      </c>
      <c r="J28" s="2">
        <f>('[1]dades en brut'!H50+'[1]dades en brut'!H56)/resultats!H28*100</f>
        <v>13.210445468509985</v>
      </c>
      <c r="K28" s="2">
        <f>('[1]dades en brut'!H51+'[1]dades en brut'!H57)/resultats!H28*100</f>
        <v>19.406041986687146</v>
      </c>
      <c r="L28" s="2">
        <f>('[1]dades en brut'!H52+'[1]dades en brut'!H58)/resultats!H28*100</f>
        <v>2.1505376344086025</v>
      </c>
      <c r="M28" s="2">
        <f>('[1]dades en brut'!H53+'[1]dades en brut'!H59)/resultats!H28*100</f>
        <v>0.40962621607782901</v>
      </c>
      <c r="N28" s="4">
        <f>SUM(N26:N27)</f>
        <v>379</v>
      </c>
      <c r="O28" s="2">
        <f>('[1]dades en brut'!N48+'[1]dades en brut'!N52)/resultats!N28*100</f>
        <v>19.525065963060687</v>
      </c>
      <c r="P28" s="3">
        <f>('[1]dades en brut'!N49+'[1]dades en brut'!N53)/resultats!N28*100</f>
        <v>47.757255936675463</v>
      </c>
      <c r="Q28" s="3">
        <f>('[1]dades en brut'!N50+'[1]dades en brut'!N54)/resultats!N28*100</f>
        <v>31.398416886543533</v>
      </c>
      <c r="R28" s="2">
        <f>('[1]dades en brut'!N55)/resultats!N28*100</f>
        <v>0.52770448548812665</v>
      </c>
      <c r="S28" s="2">
        <f>('[1]dades en brut'!N51+'[1]dades en brut'!N56)/resultats!N28*100</f>
        <v>0.79155672823219003</v>
      </c>
    </row>
    <row r="32" spans="1:23" x14ac:dyDescent="0.2">
      <c r="A32" s="17"/>
      <c r="B32" s="54" t="s">
        <v>173</v>
      </c>
      <c r="C32" s="53"/>
      <c r="D32" s="53"/>
      <c r="E32" s="53"/>
      <c r="F32" s="53"/>
      <c r="G32" s="53"/>
      <c r="H32" s="52"/>
      <c r="I32" s="21" t="s">
        <v>172</v>
      </c>
      <c r="J32" s="79"/>
      <c r="K32" s="79"/>
      <c r="L32" s="79"/>
      <c r="M32" s="79"/>
      <c r="N32" s="79"/>
      <c r="O32" s="78"/>
    </row>
    <row r="33" spans="1:19" x14ac:dyDescent="0.2">
      <c r="A33" s="17"/>
      <c r="B33" s="77"/>
      <c r="C33" s="76"/>
      <c r="D33" s="76"/>
      <c r="E33" s="76"/>
      <c r="F33" s="76"/>
      <c r="G33" s="76"/>
      <c r="H33" s="75"/>
      <c r="I33" s="74" t="s">
        <v>13</v>
      </c>
      <c r="J33" s="73" t="s">
        <v>171</v>
      </c>
      <c r="K33" s="72"/>
      <c r="L33" s="7" t="s">
        <v>170</v>
      </c>
      <c r="M33" s="7"/>
      <c r="N33" s="73" t="s">
        <v>169</v>
      </c>
      <c r="O33" s="72"/>
    </row>
    <row r="34" spans="1:19" x14ac:dyDescent="0.2">
      <c r="A34" s="17"/>
      <c r="B34" s="50"/>
      <c r="C34" s="49"/>
      <c r="D34" s="49"/>
      <c r="E34" s="49"/>
      <c r="F34" s="49"/>
      <c r="G34" s="49"/>
      <c r="H34" s="48"/>
      <c r="I34" s="71"/>
      <c r="J34" s="70"/>
      <c r="K34" s="69"/>
      <c r="L34" s="7"/>
      <c r="M34" s="7"/>
      <c r="N34" s="70"/>
      <c r="O34" s="69"/>
    </row>
    <row r="35" spans="1:19" ht="33.75" x14ac:dyDescent="0.2">
      <c r="A35" s="15"/>
      <c r="B35" s="5" t="s">
        <v>13</v>
      </c>
      <c r="C35" s="5" t="s">
        <v>168</v>
      </c>
      <c r="D35" s="5" t="s">
        <v>167</v>
      </c>
      <c r="E35" s="5" t="s">
        <v>166</v>
      </c>
      <c r="F35" s="5" t="s">
        <v>165</v>
      </c>
      <c r="G35" s="5" t="s">
        <v>164</v>
      </c>
      <c r="H35" s="5" t="s">
        <v>163</v>
      </c>
      <c r="I35" s="68"/>
      <c r="J35" s="67" t="s">
        <v>162</v>
      </c>
      <c r="K35" s="67" t="s">
        <v>161</v>
      </c>
      <c r="L35" s="67" t="s">
        <v>162</v>
      </c>
      <c r="M35" s="67" t="s">
        <v>161</v>
      </c>
      <c r="N35" s="67" t="s">
        <v>160</v>
      </c>
      <c r="O35" s="67" t="s">
        <v>159</v>
      </c>
    </row>
    <row r="36" spans="1:19" x14ac:dyDescent="0.2">
      <c r="A36" s="4" t="s">
        <v>2</v>
      </c>
      <c r="B36" s="4">
        <f>SUM('[1]dades en brut'!C103:C108)</f>
        <v>506</v>
      </c>
      <c r="C36" s="2">
        <f>'[1]dades en brut'!D103</f>
        <v>4.150197628458498</v>
      </c>
      <c r="D36" s="2">
        <f>'[1]dades en brut'!D104</f>
        <v>9.0909090909090917</v>
      </c>
      <c r="E36" s="2">
        <f>'[1]dades en brut'!D105</f>
        <v>27.865612648221344</v>
      </c>
      <c r="F36" s="2">
        <f>'[1]dades en brut'!D106</f>
        <v>43.675889328063242</v>
      </c>
      <c r="G36" s="2">
        <f>'[1]dades en brut'!D107</f>
        <v>12.845849802371543</v>
      </c>
      <c r="H36" s="2">
        <f>'[1]dades en brut'!D108</f>
        <v>2.3715415019762842</v>
      </c>
      <c r="I36" s="4">
        <f>SUM('[1]dades en brut'!H103:H105)</f>
        <v>506</v>
      </c>
      <c r="J36" s="4">
        <f>'[1]dades en brut'!O100</f>
        <v>346</v>
      </c>
      <c r="K36" s="4">
        <f>'[1]dades en brut'!O101</f>
        <v>25</v>
      </c>
      <c r="L36" s="4">
        <f>'[1]dades en brut'!O106</f>
        <v>52</v>
      </c>
      <c r="M36" s="4">
        <f>'[1]dades en brut'!O107</f>
        <v>14</v>
      </c>
      <c r="N36" s="4">
        <f>'[1]dades en brut'!O112</f>
        <v>19</v>
      </c>
      <c r="O36" s="4">
        <f>'[1]dades en brut'!O113</f>
        <v>50</v>
      </c>
    </row>
    <row r="37" spans="1:19" x14ac:dyDescent="0.2">
      <c r="A37" s="4" t="s">
        <v>1</v>
      </c>
      <c r="B37" s="4">
        <f>SUM('[1]dades en brut'!C110:C115)</f>
        <v>1447</v>
      </c>
      <c r="C37" s="2">
        <f>'[1]dades en brut'!D110</f>
        <v>2.48790601243953</v>
      </c>
      <c r="D37" s="2">
        <f>'[1]dades en brut'!D111</f>
        <v>4.0774015203870073</v>
      </c>
      <c r="E37" s="2">
        <f>'[1]dades en brut'!D112</f>
        <v>14.581893572909468</v>
      </c>
      <c r="F37" s="2">
        <f>'[1]dades en brut'!D113</f>
        <v>48.37595024187975</v>
      </c>
      <c r="G37" s="2">
        <f>'[1]dades en brut'!D114</f>
        <v>21.769177608845887</v>
      </c>
      <c r="H37" s="2">
        <f>'[1]dades en brut'!D115</f>
        <v>8.7076710435383546</v>
      </c>
      <c r="I37" s="4">
        <f>SUM('[1]dades en brut'!H107:H109)</f>
        <v>1447</v>
      </c>
      <c r="J37" s="4">
        <f>'[1]dades en brut'!O102</f>
        <v>921</v>
      </c>
      <c r="K37" s="4">
        <f>'[1]dades en brut'!O103</f>
        <v>68</v>
      </c>
      <c r="L37" s="4">
        <f>'[1]dades en brut'!O108</f>
        <v>179</v>
      </c>
      <c r="M37" s="4">
        <f>'[1]dades en brut'!O109</f>
        <v>44</v>
      </c>
      <c r="N37" s="4">
        <f>'[1]dades en brut'!O114</f>
        <v>83</v>
      </c>
      <c r="O37" s="4">
        <f>'[1]dades en brut'!O115</f>
        <v>152</v>
      </c>
    </row>
    <row r="38" spans="1:19" x14ac:dyDescent="0.2">
      <c r="A38" s="4" t="s">
        <v>0</v>
      </c>
      <c r="B38" s="4">
        <f>SUM(B36:B37)</f>
        <v>1953</v>
      </c>
      <c r="C38" s="2">
        <f>('[1]dades en brut'!C103+'[1]dades en brut'!C110)/resultats!B38*100</f>
        <v>2.9185867895545314</v>
      </c>
      <c r="D38" s="2">
        <f>('[1]dades en brut'!C104+'[1]dades en brut'!C111)/resultats!B38*100</f>
        <v>5.376344086021505</v>
      </c>
      <c r="E38" s="2">
        <f>('[1]dades en brut'!C105+'[1]dades en brut'!C112)/resultats!B38*100</f>
        <v>18.023553507424474</v>
      </c>
      <c r="F38" s="3">
        <f>('[1]dades en brut'!C106+'[1]dades en brut'!C113)/resultats!B38*100</f>
        <v>47.158218125960062</v>
      </c>
      <c r="G38" s="2">
        <f>('[1]dades en brut'!C107+'[1]dades en brut'!C114)/resultats!B38*100</f>
        <v>19.457245263696876</v>
      </c>
      <c r="H38" s="2">
        <f>('[1]dades en brut'!C108+'[1]dades en brut'!C115)/resultats!B38*100</f>
        <v>7.0660522273425492</v>
      </c>
      <c r="I38" s="4">
        <f>SUM(I36:I37)</f>
        <v>1953</v>
      </c>
      <c r="J38" s="4">
        <f>SUM(J36:J37)</f>
        <v>1267</v>
      </c>
      <c r="K38" s="4">
        <f>SUM(K36:K37)</f>
        <v>93</v>
      </c>
      <c r="L38" s="4">
        <f>SUM(L36:L37)</f>
        <v>231</v>
      </c>
      <c r="M38" s="4">
        <f>SUM(M36:M37)</f>
        <v>58</v>
      </c>
      <c r="N38" s="4">
        <f>SUM(N36:N37)</f>
        <v>102</v>
      </c>
      <c r="O38" s="4">
        <f>SUM(O36:O37)</f>
        <v>202</v>
      </c>
    </row>
    <row r="39" spans="1:19" x14ac:dyDescent="0.2">
      <c r="H39" s="41"/>
      <c r="J39" s="66">
        <f>+J38/$I$38</f>
        <v>0.64874551971326166</v>
      </c>
      <c r="K39" s="65">
        <f>+K38/$I$38</f>
        <v>4.7619047619047616E-2</v>
      </c>
      <c r="L39" s="65">
        <f>+L38/$I$38</f>
        <v>0.11827956989247312</v>
      </c>
      <c r="M39" s="65">
        <f>+M38/$I$38</f>
        <v>2.9697900665642603E-2</v>
      </c>
      <c r="N39" s="65">
        <f>+N38/$I$38</f>
        <v>5.2227342549923193E-2</v>
      </c>
      <c r="O39" s="65">
        <f>+O38/$I$38</f>
        <v>0.10343061955965181</v>
      </c>
    </row>
    <row r="42" spans="1:19" x14ac:dyDescent="0.2">
      <c r="A42" s="64"/>
      <c r="B42" s="54" t="s">
        <v>158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63"/>
      <c r="S42" s="63"/>
    </row>
    <row r="43" spans="1:19" x14ac:dyDescent="0.2">
      <c r="A43" s="62"/>
      <c r="B43" s="50" t="s">
        <v>34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8"/>
      <c r="R43" s="63"/>
      <c r="S43" s="63"/>
    </row>
    <row r="44" spans="1:19" ht="27" customHeight="1" x14ac:dyDescent="0.2">
      <c r="A44" s="62"/>
      <c r="B44" s="61" t="s">
        <v>157</v>
      </c>
      <c r="C44" s="60"/>
      <c r="D44" s="61" t="s">
        <v>156</v>
      </c>
      <c r="E44" s="60"/>
      <c r="F44" s="61" t="s">
        <v>155</v>
      </c>
      <c r="G44" s="60"/>
      <c r="H44" s="61" t="s">
        <v>154</v>
      </c>
      <c r="I44" s="60"/>
      <c r="J44" s="61" t="s">
        <v>153</v>
      </c>
      <c r="K44" s="60"/>
      <c r="L44" s="61" t="s">
        <v>152</v>
      </c>
      <c r="M44" s="60"/>
      <c r="N44" s="61" t="s">
        <v>151</v>
      </c>
      <c r="O44" s="60"/>
      <c r="P44" s="9" t="s">
        <v>150</v>
      </c>
      <c r="Q44" s="9"/>
    </row>
    <row r="45" spans="1:19" x14ac:dyDescent="0.2">
      <c r="A45" s="59"/>
      <c r="B45" s="5" t="s">
        <v>13</v>
      </c>
      <c r="C45" s="13" t="s">
        <v>24</v>
      </c>
      <c r="D45" s="5" t="s">
        <v>13</v>
      </c>
      <c r="E45" s="13" t="s">
        <v>24</v>
      </c>
      <c r="F45" s="5" t="s">
        <v>13</v>
      </c>
      <c r="G45" s="13" t="s">
        <v>24</v>
      </c>
      <c r="H45" s="5" t="s">
        <v>13</v>
      </c>
      <c r="I45" s="13" t="s">
        <v>24</v>
      </c>
      <c r="J45" s="5" t="s">
        <v>13</v>
      </c>
      <c r="K45" s="13" t="s">
        <v>24</v>
      </c>
      <c r="L45" s="5" t="s">
        <v>13</v>
      </c>
      <c r="M45" s="13" t="s">
        <v>24</v>
      </c>
      <c r="N45" s="5" t="s">
        <v>13</v>
      </c>
      <c r="O45" s="13" t="s">
        <v>24</v>
      </c>
      <c r="P45" s="5" t="s">
        <v>13</v>
      </c>
      <c r="Q45" s="13" t="s">
        <v>24</v>
      </c>
    </row>
    <row r="46" spans="1:19" x14ac:dyDescent="0.2">
      <c r="A46" s="4" t="s">
        <v>2</v>
      </c>
      <c r="B46" s="4">
        <f>SUM('[1]dades en brut'!C124:C130)</f>
        <v>426</v>
      </c>
      <c r="C46" s="4">
        <v>4.78</v>
      </c>
      <c r="D46" s="4">
        <f>SUM('[1]dades en brut'!H124:H130)</f>
        <v>426</v>
      </c>
      <c r="E46" s="2">
        <v>4.4000000000000004</v>
      </c>
      <c r="F46" s="4">
        <f>SUM('[1]dades en brut'!M124:M130)</f>
        <v>426</v>
      </c>
      <c r="G46" s="4">
        <v>3.09</v>
      </c>
      <c r="H46" s="4">
        <f>SUM('[1]dades en brut'!R124:R130)</f>
        <v>427</v>
      </c>
      <c r="I46" s="4">
        <v>4.7699999999999996</v>
      </c>
      <c r="J46" s="4">
        <f>SUM('[1]dades en brut'!W124:W130)</f>
        <v>423</v>
      </c>
      <c r="K46" s="4">
        <v>5.33</v>
      </c>
      <c r="L46" s="4">
        <f>SUM('[1]dades en brut'!AB124:AB130)</f>
        <v>422</v>
      </c>
      <c r="M46" s="4">
        <v>4.91</v>
      </c>
      <c r="N46" s="4">
        <f>SUM('[1]dades en brut'!AG124:AG130)</f>
        <v>423</v>
      </c>
      <c r="O46" s="4">
        <v>5.25</v>
      </c>
      <c r="P46" s="4">
        <f>SUM('[1]dades en brut'!AL124:AL130)</f>
        <v>425</v>
      </c>
      <c r="Q46" s="4">
        <v>5.03</v>
      </c>
    </row>
    <row r="47" spans="1:19" x14ac:dyDescent="0.2">
      <c r="A47" s="4" t="s">
        <v>1</v>
      </c>
      <c r="B47" s="58">
        <f>SUM('[1]dades en brut'!C132:C138)</f>
        <v>1263</v>
      </c>
      <c r="C47" s="2">
        <v>4.5</v>
      </c>
      <c r="D47" s="4">
        <f>SUM('[1]dades en brut'!H132:H138)</f>
        <v>1266</v>
      </c>
      <c r="E47" s="4">
        <v>4.46</v>
      </c>
      <c r="F47" s="4">
        <f>SUM('[1]dades en brut'!M132:M138)</f>
        <v>1264</v>
      </c>
      <c r="G47" s="4">
        <v>3.23</v>
      </c>
      <c r="H47" s="4">
        <f>SUM('[1]dades en brut'!R132:R138)</f>
        <v>1266</v>
      </c>
      <c r="I47" s="2">
        <v>4.7</v>
      </c>
      <c r="J47" s="4">
        <f>SUM('[1]dades en brut'!W132:W138)</f>
        <v>1256</v>
      </c>
      <c r="K47" s="4">
        <v>5.05</v>
      </c>
      <c r="L47" s="4">
        <f>SUM('[1]dades en brut'!AB132:AB138)</f>
        <v>1251</v>
      </c>
      <c r="M47" s="4">
        <v>4.76</v>
      </c>
      <c r="N47" s="4">
        <f>SUM('[1]dades en brut'!AG132:AG138)</f>
        <v>1251</v>
      </c>
      <c r="O47" s="4">
        <v>4.9800000000000004</v>
      </c>
      <c r="P47" s="4">
        <f>SUM('[1]dades en brut'!AL132:AL138)</f>
        <v>1262</v>
      </c>
      <c r="Q47" s="4">
        <v>4.91</v>
      </c>
    </row>
    <row r="48" spans="1:19" x14ac:dyDescent="0.2">
      <c r="A48" s="4" t="s">
        <v>0</v>
      </c>
      <c r="B48" s="4">
        <f>SUM(B46:B47)</f>
        <v>1689</v>
      </c>
      <c r="C48" s="2">
        <f>'[1]dades en brut'!E139</f>
        <v>4.571936056838366</v>
      </c>
      <c r="D48" s="4">
        <f>SUM(D46:D47)</f>
        <v>1692</v>
      </c>
      <c r="E48" s="2">
        <f>'[1]dades en brut'!J139</f>
        <v>4.4473995271867608</v>
      </c>
      <c r="F48" s="4">
        <f>SUM(F46:F47)</f>
        <v>1690</v>
      </c>
      <c r="G48" s="2">
        <f>'[1]dades en brut'!O139</f>
        <v>3.1940828402366863</v>
      </c>
      <c r="H48" s="4">
        <f>SUM(H46:H47)</f>
        <v>1693</v>
      </c>
      <c r="I48" s="2">
        <f>'[1]dades en brut'!T139</f>
        <v>4.7194329592439459</v>
      </c>
      <c r="J48" s="4">
        <f>SUM(J46:J47)</f>
        <v>1679</v>
      </c>
      <c r="K48" s="3">
        <f>'[1]dades en brut'!Y139</f>
        <v>5.1220964860035734</v>
      </c>
      <c r="L48" s="4">
        <f>SUM(L46:L47)</f>
        <v>1673</v>
      </c>
      <c r="M48" s="2">
        <f>'[1]dades en brut'!AD139</f>
        <v>4.8009563658099221</v>
      </c>
      <c r="N48" s="4">
        <f>SUM(N46:N47)</f>
        <v>1674</v>
      </c>
      <c r="O48" s="3">
        <f>'[1]dades en brut'!AI139</f>
        <v>5.0465949820788527</v>
      </c>
      <c r="P48" s="4">
        <f>SUM(P46:P47)</f>
        <v>1687</v>
      </c>
      <c r="Q48" s="3">
        <f>'[1]dades en brut'!AN139</f>
        <v>4.9442797866034383</v>
      </c>
    </row>
    <row r="51" spans="1:256" x14ac:dyDescent="0.2">
      <c r="A51" s="11" t="s">
        <v>149</v>
      </c>
    </row>
    <row r="52" spans="1:256" s="42" customFormat="1" x14ac:dyDescent="0.2"/>
    <row r="53" spans="1:256" x14ac:dyDescent="0.2">
      <c r="A53" s="57"/>
      <c r="B53" s="10" t="s">
        <v>148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</row>
    <row r="54" spans="1:256" x14ac:dyDescent="0.2">
      <c r="A54" s="57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</row>
    <row r="55" spans="1:256" ht="22.5" x14ac:dyDescent="0.2">
      <c r="A55" s="56"/>
      <c r="B55" s="5" t="s">
        <v>13</v>
      </c>
      <c r="C55" s="5" t="s">
        <v>147</v>
      </c>
      <c r="D55" s="5" t="s">
        <v>146</v>
      </c>
      <c r="E55" s="5" t="s">
        <v>145</v>
      </c>
      <c r="F55" s="5" t="s">
        <v>144</v>
      </c>
      <c r="G55" s="5" t="s">
        <v>143</v>
      </c>
      <c r="H55" s="5" t="s">
        <v>142</v>
      </c>
      <c r="I55" s="5" t="s">
        <v>141</v>
      </c>
      <c r="J55" s="5" t="s">
        <v>140</v>
      </c>
      <c r="K55" s="5" t="s">
        <v>139</v>
      </c>
      <c r="L55" s="5" t="s">
        <v>138</v>
      </c>
      <c r="M55" s="5" t="s">
        <v>137</v>
      </c>
      <c r="N55" s="5" t="s">
        <v>136</v>
      </c>
      <c r="O55" s="5" t="s">
        <v>135</v>
      </c>
      <c r="P55" s="5" t="s">
        <v>134</v>
      </c>
      <c r="Q55" s="5" t="s">
        <v>133</v>
      </c>
      <c r="R55" s="5" t="s">
        <v>132</v>
      </c>
      <c r="S55" s="5" t="s">
        <v>131</v>
      </c>
      <c r="T55" s="5" t="s">
        <v>130</v>
      </c>
      <c r="U55" s="5" t="s">
        <v>129</v>
      </c>
      <c r="V55" s="5" t="s">
        <v>128</v>
      </c>
      <c r="W55" s="5" t="s">
        <v>127</v>
      </c>
      <c r="X55" s="5" t="s">
        <v>126</v>
      </c>
      <c r="Y55" s="5" t="s">
        <v>125</v>
      </c>
      <c r="Z55" s="5" t="s">
        <v>124</v>
      </c>
      <c r="AA55" s="5" t="s">
        <v>123</v>
      </c>
      <c r="AB55" s="5" t="s">
        <v>6</v>
      </c>
    </row>
    <row r="56" spans="1:256" x14ac:dyDescent="0.2">
      <c r="A56" s="4" t="s">
        <v>2</v>
      </c>
      <c r="B56" s="4">
        <f>SUM('[1]dades en brut'!C146:C168)</f>
        <v>506</v>
      </c>
      <c r="C56" s="2">
        <f>'[1]dades en brut'!D146</f>
        <v>1.7786561264822136</v>
      </c>
      <c r="D56" s="2"/>
      <c r="E56" s="2"/>
      <c r="F56" s="2">
        <f>'[1]dades en brut'!D147</f>
        <v>2.1739130434782608</v>
      </c>
      <c r="G56" s="2">
        <f>'[1]dades en brut'!D148</f>
        <v>0.59288537549407105</v>
      </c>
      <c r="H56" s="2">
        <f>'[1]dades en brut'!D149</f>
        <v>3.1620553359683794</v>
      </c>
      <c r="I56" s="2">
        <f>'[1]dades en brut'!D150</f>
        <v>1.383399209486166</v>
      </c>
      <c r="J56" s="2">
        <f>'[1]dades en brut'!D151</f>
        <v>3.7549407114624502</v>
      </c>
      <c r="K56" s="2">
        <f>'[1]dades en brut'!D152</f>
        <v>2.3715415019762842</v>
      </c>
      <c r="L56" s="2">
        <f>'[1]dades en brut'!D153</f>
        <v>3.3596837944664033</v>
      </c>
      <c r="M56" s="2">
        <f>'[1]dades en brut'!D154</f>
        <v>1.7786561264822136</v>
      </c>
      <c r="N56" s="2"/>
      <c r="O56" s="2">
        <f>'[1]dades en brut'!D155</f>
        <v>0.39525691699604742</v>
      </c>
      <c r="P56" s="2">
        <f>'[1]dades en brut'!D156</f>
        <v>1.383399209486166</v>
      </c>
      <c r="Q56" s="2">
        <f>'[1]dades en brut'!D157</f>
        <v>24.703557312252965</v>
      </c>
      <c r="R56" s="2">
        <f>'[1]dades en brut'!D158</f>
        <v>11.462450592885375</v>
      </c>
      <c r="S56" s="2">
        <f>'[1]dades en brut'!D159</f>
        <v>0.59288537549407105</v>
      </c>
      <c r="T56" s="2">
        <f>'[1]dades en brut'!D160</f>
        <v>1.1857707509881421</v>
      </c>
      <c r="U56" s="2">
        <f>'[1]dades en brut'!D161</f>
        <v>10.474308300395258</v>
      </c>
      <c r="V56" s="2">
        <f>'[1]dades en brut'!D162</f>
        <v>0.39525691699604742</v>
      </c>
      <c r="W56" s="2">
        <f>'[1]dades en brut'!D163</f>
        <v>3.1620553359683794</v>
      </c>
      <c r="X56" s="2">
        <f>'[1]dades en brut'!D164</f>
        <v>9.4861660079051369</v>
      </c>
      <c r="Y56" s="2">
        <f>'[1]dades en brut'!D165</f>
        <v>5.928853754940711</v>
      </c>
      <c r="Z56" s="2">
        <f>'[1]dades en brut'!D166</f>
        <v>6.3241106719367588</v>
      </c>
      <c r="AA56" s="2">
        <f>'[1]dades en brut'!D167</f>
        <v>2.5691699604743086</v>
      </c>
      <c r="AB56" s="2">
        <f>'[1]dades en brut'!D168</f>
        <v>1.5810276679841897</v>
      </c>
    </row>
    <row r="57" spans="1:256" x14ac:dyDescent="0.2">
      <c r="A57" s="4" t="s">
        <v>1</v>
      </c>
      <c r="B57" s="4">
        <f>SUM('[1]dades en brut'!C170:C195)</f>
        <v>1447</v>
      </c>
      <c r="C57" s="2">
        <f>'[1]dades en brut'!D170</f>
        <v>0.96751900483759512</v>
      </c>
      <c r="D57" s="2">
        <f>'[1]dades en brut'!D171</f>
        <v>0.3455425017277125</v>
      </c>
      <c r="E57" s="2">
        <f>'[1]dades en brut'!D172</f>
        <v>0.414651002073255</v>
      </c>
      <c r="F57" s="2">
        <f>'[1]dades en brut'!D173</f>
        <v>6.5653075328265382</v>
      </c>
      <c r="G57" s="2">
        <f>'[1]dades en brut'!D174</f>
        <v>0.55286800276434001</v>
      </c>
      <c r="H57" s="2">
        <f>'[1]dades en brut'!D175</f>
        <v>2.626123013130615</v>
      </c>
      <c r="I57" s="2">
        <f>'[1]dades en brut'!D176</f>
        <v>0.96751900483759512</v>
      </c>
      <c r="J57" s="2">
        <f>'[1]dades en brut'!D177</f>
        <v>11.748445058742226</v>
      </c>
      <c r="K57" s="2">
        <f>'[1]dades en brut'!D178</f>
        <v>7.0490670352453346</v>
      </c>
      <c r="L57" s="2">
        <f>'[1]dades en brut'!D179</f>
        <v>1.7277125086385625</v>
      </c>
      <c r="M57" s="2">
        <f>'[1]dades en brut'!D180</f>
        <v>0.62197650310988251</v>
      </c>
      <c r="N57" s="2">
        <f>'[1]dades en brut'!D181</f>
        <v>0.2073255010366275</v>
      </c>
      <c r="O57" s="2">
        <f>'[1]dades en brut'!D182</f>
        <v>0.62197650310988251</v>
      </c>
      <c r="P57" s="2">
        <f>'[1]dades en brut'!D183</f>
        <v>0.62197650310988251</v>
      </c>
      <c r="Q57" s="2">
        <f>'[1]dades en brut'!D184</f>
        <v>17.760884588804423</v>
      </c>
      <c r="R57" s="2">
        <f>'[1]dades en brut'!D185</f>
        <v>4.14651002073255</v>
      </c>
      <c r="S57" s="2">
        <f>'[1]dades en brut'!D186</f>
        <v>0.48375950241879756</v>
      </c>
      <c r="T57" s="2">
        <f>'[1]dades en brut'!D187</f>
        <v>1.5894955079474777</v>
      </c>
      <c r="U57" s="2">
        <f>'[1]dades en brut'!D188</f>
        <v>17.34623358673117</v>
      </c>
      <c r="V57" s="2">
        <f>'[1]dades en brut'!D189</f>
        <v>0.55286800276434001</v>
      </c>
      <c r="W57" s="2">
        <f>'[1]dades en brut'!D190</f>
        <v>2.073255010366275</v>
      </c>
      <c r="X57" s="2">
        <f>'[1]dades en brut'!D191</f>
        <v>10.850034554250172</v>
      </c>
      <c r="Y57" s="2">
        <f>'[1]dades en brut'!D192</f>
        <v>3.8009675190048373</v>
      </c>
      <c r="Z57" s="2">
        <f>'[1]dades en brut'!D193</f>
        <v>4.7684865238424328</v>
      </c>
      <c r="AA57" s="2">
        <f>'[1]dades en brut'!D194</f>
        <v>0.89841050449205251</v>
      </c>
      <c r="AB57" s="2">
        <f>'[1]dades en brut'!D195</f>
        <v>0.69108500345542501</v>
      </c>
      <c r="IV57" s="41"/>
    </row>
    <row r="58" spans="1:256" x14ac:dyDescent="0.2">
      <c r="A58" s="4" t="s">
        <v>0</v>
      </c>
      <c r="B58" s="4">
        <f>SUM(B56:B57)</f>
        <v>1953</v>
      </c>
      <c r="C58" s="2">
        <f>'[1]dades en brut'!H146</f>
        <v>1.1776753712237584</v>
      </c>
      <c r="D58" s="2">
        <f>'[1]dades en brut'!H147</f>
        <v>0.2560163850486431</v>
      </c>
      <c r="E58" s="2">
        <f>'[1]dades en brut'!H148</f>
        <v>0.30721966205837176</v>
      </c>
      <c r="F58" s="2">
        <f>'[1]dades en brut'!H149</f>
        <v>5.4275473630312341</v>
      </c>
      <c r="G58" s="2">
        <f>'[1]dades en brut'!H150</f>
        <v>0.5632360471070148</v>
      </c>
      <c r="H58" s="2">
        <f>'[1]dades en brut'!H151</f>
        <v>2.7649769585253456</v>
      </c>
      <c r="I58" s="2">
        <f>'[1]dades en brut'!H152</f>
        <v>1.0752688172043012</v>
      </c>
      <c r="J58" s="3">
        <f>'[1]dades en brut'!H153</f>
        <v>9.67741935483871</v>
      </c>
      <c r="K58" s="2">
        <f>'[1]dades en brut'!H154</f>
        <v>5.8371735791090629</v>
      </c>
      <c r="L58" s="2">
        <f>'[1]dades en brut'!H155</f>
        <v>2.1505376344086025</v>
      </c>
      <c r="M58" s="2">
        <f>'[1]dades en brut'!H156</f>
        <v>0.92165898617511521</v>
      </c>
      <c r="N58" s="2">
        <f>'[1]dades en brut'!H157</f>
        <v>0.15360983102918588</v>
      </c>
      <c r="O58" s="2">
        <f>'[1]dades en brut'!H158</f>
        <v>0.5632360471070148</v>
      </c>
      <c r="P58" s="2">
        <f>'[1]dades en brut'!H159</f>
        <v>0.81925243215565802</v>
      </c>
      <c r="Q58" s="3">
        <f>'[1]dades en brut'!H160</f>
        <v>19.559651817716333</v>
      </c>
      <c r="R58" s="2">
        <f>'[1]dades en brut'!H161</f>
        <v>6.0419866871479773</v>
      </c>
      <c r="S58" s="2">
        <f>'[1]dades en brut'!H162</f>
        <v>0.51203277009728621</v>
      </c>
      <c r="T58" s="2">
        <f>'[1]dades en brut'!H163</f>
        <v>1.4848950332821302</v>
      </c>
      <c r="U58" s="3">
        <f>'[1]dades en brut'!H164</f>
        <v>15.565796210957503</v>
      </c>
      <c r="V58" s="2">
        <f>'[1]dades en brut'!H165</f>
        <v>0.51203277009728621</v>
      </c>
      <c r="W58" s="2">
        <f>'[1]dades en brut'!H166</f>
        <v>2.3553507424475169</v>
      </c>
      <c r="X58" s="3">
        <f>'[1]dades en brut'!H167</f>
        <v>10.496671786994368</v>
      </c>
      <c r="Y58" s="2">
        <f>'[1]dades en brut'!H168</f>
        <v>4.3522785458269331</v>
      </c>
      <c r="Z58" s="2">
        <f>'[1]dades en brut'!H169</f>
        <v>5.1715309779825906</v>
      </c>
      <c r="AA58" s="2">
        <f>'[1]dades en brut'!H170</f>
        <v>1.3312852022529442</v>
      </c>
      <c r="AB58" s="2">
        <f>'[1]dades en brut'!H171</f>
        <v>0.92165898617511521</v>
      </c>
      <c r="AC58" s="41"/>
    </row>
    <row r="59" spans="1:256" s="42" customFormat="1" x14ac:dyDescent="0.2"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</row>
    <row r="61" spans="1:256" x14ac:dyDescent="0.2">
      <c r="A61" s="11" t="s">
        <v>122</v>
      </c>
    </row>
    <row r="63" spans="1:256" x14ac:dyDescent="0.2">
      <c r="A63" s="51"/>
      <c r="B63" s="54" t="s">
        <v>121</v>
      </c>
      <c r="C63" s="53"/>
      <c r="D63" s="52"/>
      <c r="E63" s="47" t="s">
        <v>120</v>
      </c>
      <c r="F63" s="47"/>
      <c r="G63" s="47"/>
      <c r="H63" s="47"/>
      <c r="I63" s="47"/>
      <c r="J63" s="47"/>
      <c r="K63" s="47"/>
      <c r="L63" s="47"/>
    </row>
    <row r="64" spans="1:256" x14ac:dyDescent="0.2">
      <c r="A64" s="51"/>
      <c r="B64" s="50"/>
      <c r="C64" s="49"/>
      <c r="D64" s="48"/>
      <c r="E64" s="47"/>
      <c r="F64" s="47"/>
      <c r="G64" s="47"/>
      <c r="H64" s="47"/>
      <c r="I64" s="47"/>
      <c r="J64" s="47"/>
      <c r="K64" s="47"/>
      <c r="L64" s="47"/>
    </row>
    <row r="65" spans="1:24" ht="22.5" x14ac:dyDescent="0.2">
      <c r="A65" s="46"/>
      <c r="B65" s="5" t="s">
        <v>13</v>
      </c>
      <c r="C65" s="5" t="s">
        <v>119</v>
      </c>
      <c r="D65" s="5" t="s">
        <v>118</v>
      </c>
      <c r="E65" s="5" t="s">
        <v>13</v>
      </c>
      <c r="F65" s="13" t="s">
        <v>117</v>
      </c>
      <c r="G65" s="13" t="s">
        <v>116</v>
      </c>
      <c r="H65" s="13" t="s">
        <v>115</v>
      </c>
      <c r="I65" s="13" t="s">
        <v>114</v>
      </c>
      <c r="J65" s="5" t="s">
        <v>113</v>
      </c>
      <c r="K65" s="13" t="s">
        <v>112</v>
      </c>
      <c r="L65" s="13" t="s">
        <v>111</v>
      </c>
    </row>
    <row r="66" spans="1:24" x14ac:dyDescent="0.2">
      <c r="A66" s="4" t="s">
        <v>2</v>
      </c>
      <c r="B66" s="4">
        <f>SUM('[1]dades en brut'!C203:C204)</f>
        <v>506</v>
      </c>
      <c r="C66" s="2">
        <f>'[1]dades en brut'!D203</f>
        <v>15.41501976284585</v>
      </c>
      <c r="D66" s="2">
        <f>'[1]dades en brut'!D204</f>
        <v>84.584980237154156</v>
      </c>
      <c r="E66" s="4">
        <f>SUM('[1]dades en brut'!H203:H209)</f>
        <v>506</v>
      </c>
      <c r="F66" s="2">
        <f>'[1]dades en brut'!I203</f>
        <v>82.213438735177874</v>
      </c>
      <c r="G66" s="2">
        <f>'[1]dades en brut'!I204</f>
        <v>3.3596837944664033</v>
      </c>
      <c r="H66" s="2">
        <f>'[1]dades en brut'!I205</f>
        <v>2.766798418972332</v>
      </c>
      <c r="I66" s="2">
        <f>'[1]dades en brut'!I206</f>
        <v>2.9644268774703555</v>
      </c>
      <c r="J66" s="2">
        <f>'[1]dades en brut'!I207</f>
        <v>6.9169960474308301</v>
      </c>
      <c r="K66" s="2">
        <f>'[1]dades en brut'!I208</f>
        <v>0.98814229249011865</v>
      </c>
      <c r="L66" s="2">
        <f>'[1]dades en brut'!I209</f>
        <v>0.79051383399209485</v>
      </c>
    </row>
    <row r="67" spans="1:24" x14ac:dyDescent="0.2">
      <c r="A67" s="4" t="s">
        <v>1</v>
      </c>
      <c r="B67" s="4">
        <f>SUM('[1]dades en brut'!C206:C207)</f>
        <v>1447</v>
      </c>
      <c r="C67" s="2">
        <f>'[1]dades en brut'!D206</f>
        <v>11.333794056668971</v>
      </c>
      <c r="D67" s="2">
        <f>'[1]dades en brut'!D207</f>
        <v>88.666205943331036</v>
      </c>
      <c r="E67" s="4">
        <f>SUM('[1]dades en brut'!H211:H217)</f>
        <v>1447</v>
      </c>
      <c r="F67" s="2">
        <f>'[1]dades en brut'!I211</f>
        <v>84.381478921907387</v>
      </c>
      <c r="G67" s="2">
        <f>'[1]dades en brut'!I212</f>
        <v>3.455425017277125</v>
      </c>
      <c r="H67" s="2">
        <f>'[1]dades en brut'!I213</f>
        <v>2.073255010366275</v>
      </c>
      <c r="I67" s="2">
        <f>'[1]dades en brut'!I214</f>
        <v>2.349689011748445</v>
      </c>
      <c r="J67" s="2">
        <f>'[1]dades en brut'!I215</f>
        <v>6.6344160331720801</v>
      </c>
      <c r="K67" s="2">
        <f>'[1]dades en brut'!I216</f>
        <v>0.82930200414651001</v>
      </c>
      <c r="L67" s="2">
        <f>'[1]dades en brut'!I217</f>
        <v>0.27643400138217</v>
      </c>
    </row>
    <row r="68" spans="1:24" x14ac:dyDescent="0.2">
      <c r="A68" s="4" t="s">
        <v>0</v>
      </c>
      <c r="B68" s="4">
        <f>SUM(B66:B67)</f>
        <v>1953</v>
      </c>
      <c r="C68" s="2">
        <f>('[1]dades en brut'!C203+'[1]dades en brut'!C206)/resultats!B68*100</f>
        <v>12.391193036354327</v>
      </c>
      <c r="D68" s="3">
        <f>('[1]dades en brut'!C204+'[1]dades en brut'!C207)/resultats!B68*100</f>
        <v>87.608806963645662</v>
      </c>
      <c r="E68" s="4">
        <f>SUM(E66:E67)</f>
        <v>1953</v>
      </c>
      <c r="F68" s="3">
        <f>('[1]dades en brut'!H203+'[1]dades en brut'!H211)/resultats!E68*100</f>
        <v>83.819764464925754</v>
      </c>
      <c r="G68" s="2">
        <f>('[1]dades en brut'!H204+'[1]dades en brut'!H212)/resultats!E68*100</f>
        <v>3.4306195596518179</v>
      </c>
      <c r="H68" s="2">
        <f>('[1]dades en brut'!H205+'[1]dades en brut'!H213)/resultats!E68*100</f>
        <v>2.2529441884280592</v>
      </c>
      <c r="I68" s="2">
        <f>('[1]dades en brut'!H206+'[1]dades en brut'!H214)/resultats!E68*100</f>
        <v>2.5089605734767026</v>
      </c>
      <c r="J68" s="2">
        <f>('[1]dades en brut'!H207+'[1]dades en brut'!H215)/resultats!E68*100</f>
        <v>6.7076292882744495</v>
      </c>
      <c r="K68" s="2">
        <f>('[1]dades en brut'!H208+'[1]dades en brut'!H216)/resultats!E68*100</f>
        <v>0.87045570916538662</v>
      </c>
      <c r="L68" s="2">
        <f>('[1]dades en brut'!H209+'[1]dades en brut'!H217)/resultats!E68*100</f>
        <v>0.40962621607782901</v>
      </c>
    </row>
    <row r="70" spans="1:24" x14ac:dyDescent="0.2">
      <c r="A70" s="11" t="s">
        <v>110</v>
      </c>
    </row>
    <row r="72" spans="1:24" x14ac:dyDescent="0.2">
      <c r="A72" s="34"/>
      <c r="B72" s="45" t="s">
        <v>109</v>
      </c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22"/>
    </row>
    <row r="73" spans="1:24" ht="26.25" customHeight="1" x14ac:dyDescent="0.2">
      <c r="A73" s="44"/>
      <c r="B73" s="7" t="s">
        <v>108</v>
      </c>
      <c r="C73" s="7"/>
      <c r="D73" s="7" t="s">
        <v>107</v>
      </c>
      <c r="E73" s="7"/>
      <c r="F73" s="7" t="s">
        <v>106</v>
      </c>
      <c r="G73" s="7"/>
      <c r="H73" s="7" t="s">
        <v>105</v>
      </c>
      <c r="I73" s="7"/>
      <c r="J73" s="7" t="s">
        <v>104</v>
      </c>
      <c r="K73" s="7"/>
      <c r="L73" s="7" t="s">
        <v>103</v>
      </c>
      <c r="M73" s="7"/>
      <c r="N73" s="7" t="s">
        <v>102</v>
      </c>
      <c r="O73" s="7"/>
      <c r="P73" s="7" t="s">
        <v>101</v>
      </c>
      <c r="Q73" s="7"/>
      <c r="R73" s="7" t="s">
        <v>100</v>
      </c>
      <c r="S73" s="7"/>
      <c r="T73" s="25"/>
      <c r="U73" s="24"/>
      <c r="V73" s="24"/>
      <c r="W73" s="24"/>
      <c r="X73" s="24"/>
    </row>
    <row r="74" spans="1:24" x14ac:dyDescent="0.2">
      <c r="A74" s="43"/>
      <c r="B74" s="14" t="s">
        <v>13</v>
      </c>
      <c r="C74" s="14" t="s">
        <v>36</v>
      </c>
      <c r="D74" s="14" t="s">
        <v>13</v>
      </c>
      <c r="E74" s="14" t="s">
        <v>36</v>
      </c>
      <c r="F74" s="14" t="s">
        <v>13</v>
      </c>
      <c r="G74" s="14" t="s">
        <v>36</v>
      </c>
      <c r="H74" s="14" t="s">
        <v>13</v>
      </c>
      <c r="I74" s="14" t="s">
        <v>36</v>
      </c>
      <c r="J74" s="14" t="s">
        <v>13</v>
      </c>
      <c r="K74" s="14" t="s">
        <v>36</v>
      </c>
      <c r="L74" s="14" t="s">
        <v>13</v>
      </c>
      <c r="M74" s="14" t="s">
        <v>36</v>
      </c>
      <c r="N74" s="14" t="s">
        <v>13</v>
      </c>
      <c r="O74" s="14" t="s">
        <v>36</v>
      </c>
      <c r="P74" s="14" t="s">
        <v>13</v>
      </c>
      <c r="Q74" s="14" t="s">
        <v>36</v>
      </c>
      <c r="R74" s="14" t="s">
        <v>13</v>
      </c>
      <c r="S74" s="14" t="s">
        <v>36</v>
      </c>
      <c r="T74" s="22"/>
    </row>
    <row r="75" spans="1:24" x14ac:dyDescent="0.2">
      <c r="A75" s="4" t="s">
        <v>2</v>
      </c>
      <c r="B75" s="4">
        <f>'[1]dades en brut'!C227</f>
        <v>48</v>
      </c>
      <c r="C75" s="2">
        <f>B75/(B75+D75+F75+H75+J75+L75+N75+P75+R75)*100</f>
        <v>8.0402010050251249</v>
      </c>
      <c r="D75" s="4">
        <f>'[1]dades en brut'!K227</f>
        <v>20</v>
      </c>
      <c r="E75" s="2">
        <f>D75/(B75+D75+F75+H75+J75+L75+N75+P75+R75)*100</f>
        <v>3.350083752093802</v>
      </c>
      <c r="F75" s="4">
        <f>'[1]dades en brut'!O227</f>
        <v>24</v>
      </c>
      <c r="G75" s="2">
        <f>F75/(B75+D75+F75+H75+J75+L75+N75+P75+R75)*100</f>
        <v>4.0201005025125625</v>
      </c>
      <c r="H75" s="4">
        <f>'[1]dades en brut'!AA227</f>
        <v>33</v>
      </c>
      <c r="I75" s="2">
        <f>H75/(B75+D75+F75+H75+J75+L75+N75+P75+R75)*100</f>
        <v>5.5276381909547743</v>
      </c>
      <c r="J75" s="4">
        <f>'[1]dades en brut'!G227</f>
        <v>18</v>
      </c>
      <c r="K75" s="2">
        <f>J75/(B75+D75+F75+H75+J75+L75+N75+P75+R75)*100</f>
        <v>3.0150753768844218</v>
      </c>
      <c r="L75" s="4">
        <f>'[1]dades en brut'!S227</f>
        <v>44</v>
      </c>
      <c r="M75" s="2">
        <f>L75/(B75+D75+F75+H75+J75+L75+N75+P75+R75)*100</f>
        <v>7.3701842546063654</v>
      </c>
      <c r="N75" s="4">
        <f>'[1]dades en brut'!W227</f>
        <v>130</v>
      </c>
      <c r="O75" s="2">
        <f>N75/(B75+D75+F75+H75+J75+L75+N75+P75+R75)*100</f>
        <v>21.775544388609717</v>
      </c>
      <c r="P75" s="4">
        <f>'[1]dades en brut'!AE227</f>
        <v>261</v>
      </c>
      <c r="Q75" s="2">
        <f>P75/(B75+D75+F75+H75+J75+L75+N75+P75+R75)*100</f>
        <v>43.718592964824118</v>
      </c>
      <c r="R75" s="4">
        <f>'[1]dades en brut'!AI227</f>
        <v>19</v>
      </c>
      <c r="S75" s="2">
        <f>R75/(B75+D75+F75+H75+J75+L75+N75+P75+R75)*100</f>
        <v>3.1825795644891124</v>
      </c>
    </row>
    <row r="76" spans="1:24" x14ac:dyDescent="0.2">
      <c r="A76" s="4" t="s">
        <v>1</v>
      </c>
      <c r="B76" s="4">
        <f>'[1]dades en brut'!C229</f>
        <v>219</v>
      </c>
      <c r="C76" s="2">
        <f>B76/(B76+D76+F76+H76+J76+L76+N76+P76+R76)*100</f>
        <v>12.829525483304041</v>
      </c>
      <c r="D76" s="4">
        <f>'[1]dades en brut'!K229</f>
        <v>68</v>
      </c>
      <c r="E76" s="2">
        <f>D76/(B76+D76+F76+H76+J76+L76+N76+P76+R76)*100</f>
        <v>3.9835969537199762</v>
      </c>
      <c r="F76" s="4">
        <f>'[1]dades en brut'!O229</f>
        <v>41</v>
      </c>
      <c r="G76" s="2">
        <f>F76/(B76+D76+F76+H76+J76+L76+N76+P76+R76)*100</f>
        <v>2.4018746338605741</v>
      </c>
      <c r="H76" s="4">
        <f>'[1]dades en brut'!AA229</f>
        <v>78</v>
      </c>
      <c r="I76" s="2">
        <f>H76/(B76+D76+F76+H76+J76+L76+N76+P76+R76)*100</f>
        <v>4.5694200351493848</v>
      </c>
      <c r="J76" s="4">
        <f>'[1]dades en brut'!G229</f>
        <v>2</v>
      </c>
      <c r="K76" s="2">
        <f>J76/(B76+D76+F76+H76+J76+L76+N76+P76+R76)*100</f>
        <v>0.11716461628588166</v>
      </c>
      <c r="L76" s="4">
        <f>'[1]dades en brut'!S229</f>
        <v>107</v>
      </c>
      <c r="M76" s="2">
        <f>L76/(B76+D76+F76+H76+J76+L76+N76+P76+R76)*100</f>
        <v>6.2683069712946695</v>
      </c>
      <c r="N76" s="4">
        <f>'[1]dades en brut'!W229</f>
        <v>451</v>
      </c>
      <c r="O76" s="2">
        <f>N76/(B76+D76+F76+H76+J76+L76+N76+P76+R76)*100</f>
        <v>26.420620972466313</v>
      </c>
      <c r="P76" s="4">
        <f>'[1]dades en brut'!AE229</f>
        <v>703</v>
      </c>
      <c r="Q76" s="2">
        <f>P76/(B76+D76+F76+H76+J76+L76+N76+P76+R76)*100</f>
        <v>41.183362624487408</v>
      </c>
      <c r="R76" s="4">
        <f>'[1]dades en brut'!AI229</f>
        <v>38</v>
      </c>
      <c r="S76" s="2">
        <f>R76/(B76+D76+F76+H76+J76+L76+N76+P76+R76)*100</f>
        <v>2.2261277094317515</v>
      </c>
    </row>
    <row r="77" spans="1:24" x14ac:dyDescent="0.2">
      <c r="A77" s="4" t="s">
        <v>0</v>
      </c>
      <c r="B77" s="4">
        <f>SUM(B75:B76)</f>
        <v>267</v>
      </c>
      <c r="C77" s="3">
        <f>B77/(B77+D77+F77+H77+J77+L77+N77+P77+R77)*100</f>
        <v>11.588541666666668</v>
      </c>
      <c r="D77" s="4">
        <f>SUM(D75:D76)</f>
        <v>88</v>
      </c>
      <c r="E77" s="2">
        <f>D77/(B77+D77+F77+H77+J77+L77+N77+P77+R77)*100</f>
        <v>3.8194444444444446</v>
      </c>
      <c r="F77" s="4">
        <f>SUM(F75:F76)</f>
        <v>65</v>
      </c>
      <c r="G77" s="2">
        <f>F77/(B77+D77+F77+H77+J77+L77+N77+P77+R77)*100</f>
        <v>2.8211805555555558</v>
      </c>
      <c r="H77" s="4">
        <f>SUM(H75:H76)</f>
        <v>111</v>
      </c>
      <c r="I77" s="2">
        <f>H77/(B77+D77+F77+H77+J77+L77+N77+P77+R77)*100</f>
        <v>4.8177083333333339</v>
      </c>
      <c r="J77" s="4">
        <f>SUM(J75:J76)</f>
        <v>20</v>
      </c>
      <c r="K77" s="2">
        <f>J77/(B77+D77+F77+H77+J77+L77+N77+P77+R77)*100</f>
        <v>0.86805555555555558</v>
      </c>
      <c r="L77" s="4">
        <f>SUM(L75:L76)</f>
        <v>151</v>
      </c>
      <c r="M77" s="2">
        <f>L77/(B77+D77+F77+H77+J77+L77+N77+P77+R77)*100</f>
        <v>6.5538194444444446</v>
      </c>
      <c r="N77" s="4">
        <f>SUM(N75:N76)</f>
        <v>581</v>
      </c>
      <c r="O77" s="3">
        <f>N77/(B77+D77+F77+H77+J77+L77+N77+P77+R77)*100</f>
        <v>25.217013888888889</v>
      </c>
      <c r="P77" s="4">
        <f>SUM(P75:P76)</f>
        <v>964</v>
      </c>
      <c r="Q77" s="3">
        <f>P77/(B77+D77+F77+H77+J77+L77+N77+P77+R77)*100</f>
        <v>41.840277777777779</v>
      </c>
      <c r="R77" s="4">
        <f>SUM(R75:R76)</f>
        <v>57</v>
      </c>
      <c r="S77" s="2">
        <f>R77/(B77+D77+F77+H77+J77+L77+N77+P77+R77)*100</f>
        <v>2.473958333333333</v>
      </c>
      <c r="T77" s="41"/>
    </row>
    <row r="79" spans="1:24" x14ac:dyDescent="0.2">
      <c r="C79" s="42"/>
    </row>
    <row r="80" spans="1:24" x14ac:dyDescent="0.2">
      <c r="A80" s="11" t="s">
        <v>99</v>
      </c>
    </row>
    <row r="82" spans="1:21" x14ac:dyDescent="0.2">
      <c r="A82" s="17"/>
      <c r="B82" s="10" t="s">
        <v>98</v>
      </c>
      <c r="C82" s="10"/>
      <c r="D82" s="10"/>
      <c r="E82" s="10"/>
      <c r="F82" s="10"/>
      <c r="G82" s="10"/>
      <c r="H82" s="10"/>
      <c r="I82" s="10"/>
      <c r="J82" s="10"/>
      <c r="K82" s="10"/>
    </row>
    <row r="83" spans="1:21" x14ac:dyDescent="0.2">
      <c r="A83" s="17"/>
      <c r="B83" s="21" t="s">
        <v>97</v>
      </c>
      <c r="C83" s="20"/>
      <c r="D83" s="20"/>
      <c r="E83" s="20"/>
      <c r="F83" s="20"/>
      <c r="G83" s="20"/>
      <c r="H83" s="20"/>
      <c r="I83" s="20"/>
      <c r="J83" s="20"/>
      <c r="K83" s="19"/>
    </row>
    <row r="84" spans="1:21" ht="36" customHeight="1" x14ac:dyDescent="0.2">
      <c r="A84" s="17"/>
      <c r="B84" s="7" t="s">
        <v>96</v>
      </c>
      <c r="C84" s="7"/>
      <c r="D84" s="7" t="s">
        <v>95</v>
      </c>
      <c r="E84" s="7"/>
      <c r="F84" s="7" t="s">
        <v>94</v>
      </c>
      <c r="G84" s="7"/>
      <c r="H84" s="7" t="s">
        <v>93</v>
      </c>
      <c r="I84" s="7"/>
      <c r="J84" s="7" t="s">
        <v>92</v>
      </c>
      <c r="K84" s="7"/>
    </row>
    <row r="85" spans="1:21" x14ac:dyDescent="0.2">
      <c r="A85" s="15"/>
      <c r="B85" s="5" t="s">
        <v>13</v>
      </c>
      <c r="C85" s="13" t="s">
        <v>24</v>
      </c>
      <c r="D85" s="5" t="s">
        <v>13</v>
      </c>
      <c r="E85" s="13" t="s">
        <v>24</v>
      </c>
      <c r="F85" s="5" t="s">
        <v>13</v>
      </c>
      <c r="G85" s="13" t="s">
        <v>24</v>
      </c>
      <c r="H85" s="5" t="s">
        <v>13</v>
      </c>
      <c r="I85" s="13" t="s">
        <v>24</v>
      </c>
      <c r="J85" s="5" t="s">
        <v>13</v>
      </c>
      <c r="K85" s="13" t="s">
        <v>24</v>
      </c>
    </row>
    <row r="86" spans="1:21" x14ac:dyDescent="0.2">
      <c r="A86" s="4" t="s">
        <v>2</v>
      </c>
      <c r="B86" s="4">
        <f>SUM('[1]dades en brut'!C237:C243)</f>
        <v>461</v>
      </c>
      <c r="C86" s="4">
        <v>5.37</v>
      </c>
      <c r="D86" s="4">
        <f>SUM('[1]dades en brut'!H237:H243)</f>
        <v>456</v>
      </c>
      <c r="E86" s="4">
        <v>4.58</v>
      </c>
      <c r="F86" s="4">
        <f>SUM('[1]dades en brut'!M237:M243)</f>
        <v>461</v>
      </c>
      <c r="G86" s="4">
        <v>4.51</v>
      </c>
      <c r="H86" s="4">
        <f>SUM('[1]dades en brut'!R237:R243)</f>
        <v>461</v>
      </c>
      <c r="I86" s="4">
        <v>4.5</v>
      </c>
      <c r="J86" s="4">
        <f>SUM('[1]dades en brut'!W237:W243)</f>
        <v>461</v>
      </c>
      <c r="K86" s="4">
        <v>5.27</v>
      </c>
    </row>
    <row r="87" spans="1:21" x14ac:dyDescent="0.2">
      <c r="A87" s="4" t="s">
        <v>1</v>
      </c>
      <c r="B87" s="4">
        <f>SUM('[1]dades en brut'!C245:C251)</f>
        <v>1342</v>
      </c>
      <c r="C87" s="4">
        <v>5.42</v>
      </c>
      <c r="D87" s="4">
        <f>SUM('[1]dades en brut'!H245:H251)</f>
        <v>1333</v>
      </c>
      <c r="E87" s="4">
        <v>4.78</v>
      </c>
      <c r="F87" s="4">
        <f>SUM('[1]dades en brut'!M245:M251)</f>
        <v>1341</v>
      </c>
      <c r="G87" s="4">
        <v>4.62</v>
      </c>
      <c r="H87" s="4">
        <f>SUM('[1]dades en brut'!R245:R251)</f>
        <v>1342</v>
      </c>
      <c r="I87" s="4">
        <v>4.43</v>
      </c>
      <c r="J87" s="4">
        <f>SUM('[1]dades en brut'!W245:W251)</f>
        <v>1342</v>
      </c>
      <c r="K87" s="4">
        <v>5.26</v>
      </c>
    </row>
    <row r="88" spans="1:21" x14ac:dyDescent="0.2">
      <c r="A88" s="4" t="s">
        <v>0</v>
      </c>
      <c r="B88" s="4">
        <f>SUM(B86:B87)</f>
        <v>1803</v>
      </c>
      <c r="C88" s="3">
        <f>'[1]dades en brut'!E252</f>
        <v>5.4043261231281194</v>
      </c>
      <c r="D88" s="4">
        <f>SUM(D86:D87)</f>
        <v>1789</v>
      </c>
      <c r="E88" s="2">
        <f>'[1]dades en brut'!J252</f>
        <v>4.7316936836221348</v>
      </c>
      <c r="F88" s="4">
        <f>SUM(F86:F87)</f>
        <v>1802</v>
      </c>
      <c r="G88" s="2">
        <f>'[1]dades en brut'!O252</f>
        <v>4.5932297447280801</v>
      </c>
      <c r="H88" s="4">
        <f>SUM(H86:H87)</f>
        <v>1803</v>
      </c>
      <c r="I88" s="2">
        <f>'[1]dades en brut'!T252</f>
        <v>4.4442595673876868</v>
      </c>
      <c r="J88" s="4">
        <f>SUM(J86:J87)</f>
        <v>1803</v>
      </c>
      <c r="K88" s="3">
        <f>'[1]dades en brut'!Y252</f>
        <v>5.2651136993899055</v>
      </c>
    </row>
    <row r="89" spans="1:21" x14ac:dyDescent="0.2">
      <c r="C89" s="41"/>
    </row>
    <row r="90" spans="1:21" x14ac:dyDescent="0.2">
      <c r="A90" s="11" t="s">
        <v>91</v>
      </c>
    </row>
    <row r="93" spans="1:21" x14ac:dyDescent="0.2">
      <c r="A93" s="34"/>
      <c r="B93" s="21" t="s">
        <v>90</v>
      </c>
      <c r="C93" s="20"/>
      <c r="D93" s="20"/>
      <c r="E93" s="20"/>
      <c r="F93" s="20"/>
      <c r="G93" s="20"/>
      <c r="H93" s="20"/>
      <c r="I93" s="19"/>
      <c r="J93" s="10" t="s">
        <v>89</v>
      </c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</row>
    <row r="94" spans="1:21" x14ac:dyDescent="0.2">
      <c r="A94" s="34"/>
      <c r="B94" s="21" t="s">
        <v>75</v>
      </c>
      <c r="C94" s="20"/>
      <c r="D94" s="20"/>
      <c r="E94" s="20"/>
      <c r="F94" s="20"/>
      <c r="G94" s="20"/>
      <c r="H94" s="20"/>
      <c r="I94" s="19"/>
      <c r="J94" s="21" t="s">
        <v>75</v>
      </c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19"/>
    </row>
    <row r="95" spans="1:21" x14ac:dyDescent="0.2">
      <c r="A95" s="34"/>
      <c r="B95" s="21" t="s">
        <v>88</v>
      </c>
      <c r="C95" s="20"/>
      <c r="D95" s="20"/>
      <c r="E95" s="20"/>
      <c r="F95" s="40" t="s">
        <v>87</v>
      </c>
      <c r="G95" s="40"/>
      <c r="H95" s="40"/>
      <c r="I95" s="39"/>
      <c r="J95" s="10" t="s">
        <v>86</v>
      </c>
      <c r="K95" s="10"/>
      <c r="L95" s="10"/>
      <c r="M95" s="10"/>
      <c r="N95" s="10" t="s">
        <v>85</v>
      </c>
      <c r="O95" s="10"/>
      <c r="P95" s="10"/>
      <c r="Q95" s="10"/>
      <c r="R95" s="10" t="s">
        <v>84</v>
      </c>
      <c r="S95" s="10"/>
      <c r="T95" s="10"/>
      <c r="U95" s="10"/>
    </row>
    <row r="96" spans="1:21" x14ac:dyDescent="0.2">
      <c r="A96" s="38"/>
      <c r="B96" s="31" t="s">
        <v>70</v>
      </c>
      <c r="C96" s="30"/>
      <c r="D96" s="31" t="s">
        <v>69</v>
      </c>
      <c r="E96" s="30"/>
      <c r="F96" s="31" t="s">
        <v>70</v>
      </c>
      <c r="G96" s="30"/>
      <c r="H96" s="31" t="s">
        <v>69</v>
      </c>
      <c r="I96" s="30"/>
      <c r="J96" s="6" t="s">
        <v>70</v>
      </c>
      <c r="K96" s="6"/>
      <c r="L96" s="6" t="s">
        <v>69</v>
      </c>
      <c r="M96" s="6"/>
      <c r="N96" s="6" t="s">
        <v>70</v>
      </c>
      <c r="O96" s="6"/>
      <c r="P96" s="6" t="s">
        <v>69</v>
      </c>
      <c r="Q96" s="6"/>
      <c r="R96" s="6" t="s">
        <v>70</v>
      </c>
      <c r="S96" s="6"/>
      <c r="T96" s="6" t="s">
        <v>69</v>
      </c>
      <c r="U96" s="6"/>
    </row>
    <row r="97" spans="1:21" ht="22.5" x14ac:dyDescent="0.2">
      <c r="A97" s="32"/>
      <c r="B97" s="37" t="s">
        <v>13</v>
      </c>
      <c r="C97" s="36" t="s">
        <v>24</v>
      </c>
      <c r="D97" s="37" t="s">
        <v>13</v>
      </c>
      <c r="E97" s="36" t="s">
        <v>24</v>
      </c>
      <c r="F97" s="37" t="s">
        <v>13</v>
      </c>
      <c r="G97" s="36" t="s">
        <v>24</v>
      </c>
      <c r="H97" s="37" t="s">
        <v>13</v>
      </c>
      <c r="I97" s="36" t="s">
        <v>24</v>
      </c>
      <c r="J97" s="5" t="s">
        <v>13</v>
      </c>
      <c r="K97" s="13" t="s">
        <v>24</v>
      </c>
      <c r="L97" s="5" t="s">
        <v>13</v>
      </c>
      <c r="M97" s="13" t="s">
        <v>24</v>
      </c>
      <c r="N97" s="5" t="s">
        <v>13</v>
      </c>
      <c r="O97" s="13" t="s">
        <v>24</v>
      </c>
      <c r="P97" s="5" t="s">
        <v>13</v>
      </c>
      <c r="Q97" s="13" t="s">
        <v>24</v>
      </c>
      <c r="R97" s="5" t="s">
        <v>13</v>
      </c>
      <c r="S97" s="13" t="s">
        <v>24</v>
      </c>
      <c r="T97" s="5" t="s">
        <v>13</v>
      </c>
      <c r="U97" s="13" t="s">
        <v>24</v>
      </c>
    </row>
    <row r="98" spans="1:21" x14ac:dyDescent="0.2">
      <c r="A98" s="4" t="s">
        <v>2</v>
      </c>
      <c r="B98" s="4">
        <f>SUM('[1]dades en brut'!C259:C265)</f>
        <v>506</v>
      </c>
      <c r="C98" s="4">
        <v>5.13</v>
      </c>
      <c r="D98" s="4">
        <f>SUM('[1]dades en brut'!C278:C284)</f>
        <v>506</v>
      </c>
      <c r="E98" s="4">
        <v>4.3</v>
      </c>
      <c r="F98" s="4">
        <f>SUM('[1]dades en brut'!H259:H265)</f>
        <v>506</v>
      </c>
      <c r="G98" s="4">
        <v>3.97</v>
      </c>
      <c r="H98" s="4">
        <f>SUM('[1]dades en brut'!H278:H284)</f>
        <v>506</v>
      </c>
      <c r="I98" s="4">
        <v>4.1500000000000004</v>
      </c>
      <c r="J98" s="4">
        <f>SUM('[1]dades en brut'!BP259:BP265)</f>
        <v>505</v>
      </c>
      <c r="K98" s="4">
        <v>3.56</v>
      </c>
      <c r="L98" s="35">
        <f>SUM('[1]dades en brut'!BP278:BP284)</f>
        <v>505</v>
      </c>
      <c r="M98" s="4">
        <v>5.04</v>
      </c>
      <c r="N98" s="4">
        <f>SUM('[1]dades en brut'!BK259:BK265)</f>
        <v>505</v>
      </c>
      <c r="O98" s="4">
        <v>2.12</v>
      </c>
      <c r="P98" s="4">
        <f>SUM('[1]dades en brut'!BK278:BK284)</f>
        <v>504</v>
      </c>
      <c r="Q98" s="4">
        <v>3.58</v>
      </c>
      <c r="R98" s="4">
        <f>SUM('[1]dades en brut'!BF259:BF265)</f>
        <v>505</v>
      </c>
      <c r="S98" s="4">
        <v>4.32</v>
      </c>
      <c r="T98" s="4">
        <f>SUM('[1]dades en brut'!BF278:BF284)</f>
        <v>503</v>
      </c>
      <c r="U98" s="4">
        <v>4.7300000000000004</v>
      </c>
    </row>
    <row r="99" spans="1:21" x14ac:dyDescent="0.2">
      <c r="A99" s="4" t="s">
        <v>1</v>
      </c>
      <c r="B99" s="4">
        <f>SUM('[1]dades en brut'!C267:C273)</f>
        <v>1446</v>
      </c>
      <c r="C99" s="4">
        <v>4.96</v>
      </c>
      <c r="D99" s="4">
        <f>SUM('[1]dades en brut'!C286:C292)</f>
        <v>1445</v>
      </c>
      <c r="E99" s="4">
        <v>4.1100000000000003</v>
      </c>
      <c r="F99" s="4">
        <f>SUM('[1]dades en brut'!H267:H273)</f>
        <v>1445</v>
      </c>
      <c r="G99" s="4">
        <v>3.7</v>
      </c>
      <c r="H99" s="4">
        <f>SUM('[1]dades en brut'!H286:H292)</f>
        <v>1445</v>
      </c>
      <c r="I99" s="4">
        <v>3.98</v>
      </c>
      <c r="J99" s="4">
        <f>SUM('[1]dades en brut'!BP267:BP273)</f>
        <v>1446</v>
      </c>
      <c r="K99" s="4">
        <v>3.97</v>
      </c>
      <c r="L99" s="4">
        <f>SUM('[1]dades en brut'!BP286:BP292)</f>
        <v>1446</v>
      </c>
      <c r="M99" s="4">
        <v>5.08</v>
      </c>
      <c r="N99" s="4">
        <f>SUM('[1]dades en brut'!BK267:BK273)</f>
        <v>1440</v>
      </c>
      <c r="O99" s="4">
        <v>2.13</v>
      </c>
      <c r="P99" s="4">
        <f>SUM('[1]dades en brut'!BK286:BK292)</f>
        <v>1440</v>
      </c>
      <c r="Q99" s="4">
        <v>3.76</v>
      </c>
      <c r="R99" s="4">
        <f>SUM('[1]dades en brut'!BF267:BF273)</f>
        <v>1446</v>
      </c>
      <c r="S99" s="4">
        <v>4.26</v>
      </c>
      <c r="T99" s="4">
        <f>SUM('[1]dades en brut'!BF286:BF292)</f>
        <v>1444</v>
      </c>
      <c r="U99" s="4">
        <v>4.66</v>
      </c>
    </row>
    <row r="100" spans="1:21" x14ac:dyDescent="0.2">
      <c r="A100" s="4" t="s">
        <v>0</v>
      </c>
      <c r="B100" s="4">
        <f>SUM(B98:B99)</f>
        <v>1952</v>
      </c>
      <c r="C100" s="3">
        <f>'[1]dades en brut'!E274</f>
        <v>5.0035860655737707</v>
      </c>
      <c r="D100" s="4">
        <f>SUM(D98:D99)</f>
        <v>1951</v>
      </c>
      <c r="E100" s="2">
        <f>'[1]dades en brut'!E293</f>
        <v>4.1583803177857508</v>
      </c>
      <c r="F100" s="4">
        <f>SUM(F98:F99)</f>
        <v>1951</v>
      </c>
      <c r="G100" s="2">
        <f>'[1]dades en brut'!J274</f>
        <v>3.7678113787801126</v>
      </c>
      <c r="H100" s="4">
        <f>SUM(H98:H99)</f>
        <v>1951</v>
      </c>
      <c r="I100" s="2">
        <f>'[1]dades en brut'!J293</f>
        <v>4.0251153254741157</v>
      </c>
      <c r="J100" s="4">
        <f>SUM(J98:J99)</f>
        <v>1951</v>
      </c>
      <c r="K100" s="2">
        <f>'[1]dades en brut'!BR274</f>
        <v>3.8626345463864684</v>
      </c>
      <c r="L100" s="4">
        <f>SUM(L98:L99)</f>
        <v>1951</v>
      </c>
      <c r="M100" s="3">
        <f>'[1]dades en brut'!BR293</f>
        <v>5.0738083034341361</v>
      </c>
      <c r="N100" s="4">
        <f>SUM(N98:N99)</f>
        <v>1945</v>
      </c>
      <c r="O100" s="2">
        <f>'[1]dades en brut'!BM274</f>
        <v>2.1290488431876606</v>
      </c>
      <c r="P100" s="4">
        <f>SUM(P98:P99)</f>
        <v>1944</v>
      </c>
      <c r="Q100" s="2">
        <f>'[1]dades en brut'!BM293</f>
        <v>3.7155349794238681</v>
      </c>
      <c r="R100" s="4">
        <f>SUM(R98:R99)</f>
        <v>1951</v>
      </c>
      <c r="S100" s="2">
        <f>'[1]dades en brut'!BH274</f>
        <v>4.2742183495643262</v>
      </c>
      <c r="T100" s="4">
        <f>SUM(T98:T99)</f>
        <v>1947</v>
      </c>
      <c r="U100" s="2">
        <f>'[1]dades en brut'!BH293</f>
        <v>4.675911658962506</v>
      </c>
    </row>
    <row r="102" spans="1:21" x14ac:dyDescent="0.2">
      <c r="A102" s="34"/>
      <c r="B102" s="10" t="s">
        <v>83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</row>
    <row r="103" spans="1:21" x14ac:dyDescent="0.2">
      <c r="A103" s="34"/>
      <c r="B103" s="21" t="s">
        <v>75</v>
      </c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19"/>
    </row>
    <row r="104" spans="1:21" x14ac:dyDescent="0.2">
      <c r="A104" s="34"/>
      <c r="B104" s="21" t="s">
        <v>82</v>
      </c>
      <c r="C104" s="20"/>
      <c r="D104" s="20"/>
      <c r="E104" s="19"/>
      <c r="F104" s="21" t="s">
        <v>81</v>
      </c>
      <c r="G104" s="20"/>
      <c r="H104" s="20"/>
      <c r="I104" s="19"/>
      <c r="J104" s="21" t="s">
        <v>80</v>
      </c>
      <c r="K104" s="20"/>
      <c r="L104" s="20"/>
      <c r="M104" s="19"/>
      <c r="N104" s="21" t="s">
        <v>79</v>
      </c>
      <c r="O104" s="20"/>
      <c r="P104" s="20"/>
      <c r="Q104" s="19"/>
      <c r="R104" s="21" t="s">
        <v>78</v>
      </c>
      <c r="S104" s="20"/>
      <c r="T104" s="20"/>
      <c r="U104" s="19"/>
    </row>
    <row r="105" spans="1:21" x14ac:dyDescent="0.2">
      <c r="A105" s="34"/>
      <c r="B105" s="31" t="s">
        <v>70</v>
      </c>
      <c r="C105" s="30"/>
      <c r="D105" s="31" t="s">
        <v>69</v>
      </c>
      <c r="E105" s="30"/>
      <c r="F105" s="31" t="s">
        <v>70</v>
      </c>
      <c r="G105" s="30"/>
      <c r="H105" s="31" t="s">
        <v>69</v>
      </c>
      <c r="I105" s="30"/>
      <c r="J105" s="31" t="s">
        <v>70</v>
      </c>
      <c r="K105" s="30"/>
      <c r="L105" s="31" t="s">
        <v>69</v>
      </c>
      <c r="M105" s="30"/>
      <c r="N105" s="31" t="s">
        <v>70</v>
      </c>
      <c r="O105" s="30"/>
      <c r="P105" s="31" t="s">
        <v>69</v>
      </c>
      <c r="Q105" s="30"/>
      <c r="R105" s="31" t="s">
        <v>70</v>
      </c>
      <c r="S105" s="30"/>
      <c r="T105" s="31" t="s">
        <v>69</v>
      </c>
      <c r="U105" s="30"/>
    </row>
    <row r="106" spans="1:21" ht="22.5" x14ac:dyDescent="0.2">
      <c r="A106" s="33"/>
      <c r="B106" s="5" t="s">
        <v>13</v>
      </c>
      <c r="C106" s="13" t="s">
        <v>24</v>
      </c>
      <c r="D106" s="5" t="s">
        <v>13</v>
      </c>
      <c r="E106" s="13" t="s">
        <v>24</v>
      </c>
      <c r="F106" s="5" t="s">
        <v>13</v>
      </c>
      <c r="G106" s="13" t="s">
        <v>24</v>
      </c>
      <c r="H106" s="5" t="s">
        <v>13</v>
      </c>
      <c r="I106" s="13" t="s">
        <v>24</v>
      </c>
      <c r="J106" s="5" t="s">
        <v>13</v>
      </c>
      <c r="K106" s="13" t="s">
        <v>24</v>
      </c>
      <c r="L106" s="5" t="s">
        <v>13</v>
      </c>
      <c r="M106" s="13" t="s">
        <v>24</v>
      </c>
      <c r="N106" s="5" t="s">
        <v>13</v>
      </c>
      <c r="O106" s="13" t="s">
        <v>24</v>
      </c>
      <c r="P106" s="5" t="s">
        <v>13</v>
      </c>
      <c r="Q106" s="13" t="s">
        <v>24</v>
      </c>
      <c r="R106" s="5" t="s">
        <v>13</v>
      </c>
      <c r="S106" s="13" t="s">
        <v>24</v>
      </c>
      <c r="T106" s="5" t="s">
        <v>13</v>
      </c>
      <c r="U106" s="13" t="s">
        <v>24</v>
      </c>
    </row>
    <row r="107" spans="1:21" x14ac:dyDescent="0.2">
      <c r="A107" s="4" t="s">
        <v>2</v>
      </c>
      <c r="B107" s="4">
        <f>SUM('[1]dades en brut'!R259:R265)</f>
        <v>501</v>
      </c>
      <c r="C107" s="4">
        <v>3.38</v>
      </c>
      <c r="D107" s="4">
        <f>SUM('[1]dades en brut'!R278:R284)</f>
        <v>501</v>
      </c>
      <c r="E107" s="4">
        <v>4.51</v>
      </c>
      <c r="F107" s="4">
        <f>SUM('[1]dades en brut'!M259:M265)</f>
        <v>499</v>
      </c>
      <c r="G107" s="4">
        <v>3.73</v>
      </c>
      <c r="H107" s="4">
        <f>SUM('[1]dades en brut'!M278:M284)</f>
        <v>499</v>
      </c>
      <c r="I107" s="4">
        <v>4.47</v>
      </c>
      <c r="J107" s="4">
        <f>SUM('[1]dades en brut'!W259:W265)</f>
        <v>506</v>
      </c>
      <c r="K107" s="4">
        <v>4.83</v>
      </c>
      <c r="L107" s="4">
        <f>SUM('[1]dades en brut'!W278:W284)</f>
        <v>506</v>
      </c>
      <c r="M107" s="4">
        <v>5.26</v>
      </c>
      <c r="N107" s="4">
        <f>SUM('[1]dades en brut'!AB259:AB265)</f>
        <v>504</v>
      </c>
      <c r="O107" s="4">
        <v>3.24</v>
      </c>
      <c r="P107" s="4">
        <f>SUM('[1]dades en brut'!AB278:AB284)</f>
        <v>504</v>
      </c>
      <c r="Q107" s="4">
        <v>4.28</v>
      </c>
      <c r="R107" s="4">
        <f>SUM('[1]dades en brut'!BA259:BA265)</f>
        <v>505</v>
      </c>
      <c r="S107" s="4">
        <v>3.55</v>
      </c>
      <c r="T107" s="32">
        <f>SUM('[1]dades en brut'!BA278:BA284)</f>
        <v>505</v>
      </c>
      <c r="U107" s="4">
        <v>4.6500000000000004</v>
      </c>
    </row>
    <row r="108" spans="1:21" x14ac:dyDescent="0.2">
      <c r="A108" s="4" t="s">
        <v>1</v>
      </c>
      <c r="B108" s="4">
        <f>SUM('[1]dades en brut'!R267:R273)</f>
        <v>1420</v>
      </c>
      <c r="C108" s="4">
        <v>3.22</v>
      </c>
      <c r="D108" s="4">
        <f>SUM('[1]dades en brut'!R286:R292)</f>
        <v>1417</v>
      </c>
      <c r="E108" s="4">
        <v>4.3099999999999996</v>
      </c>
      <c r="F108" s="4">
        <f>SUM('[1]dades en brut'!M267:M273)</f>
        <v>1421</v>
      </c>
      <c r="G108" s="4">
        <v>3.67</v>
      </c>
      <c r="H108" s="4">
        <f>SUM('[1]dades en brut'!M286:M292)</f>
        <v>1420</v>
      </c>
      <c r="I108" s="4">
        <v>4.4000000000000004</v>
      </c>
      <c r="J108" s="4">
        <f>SUM('[1]dades en brut'!W267:W273)</f>
        <v>1445</v>
      </c>
      <c r="K108" s="4">
        <v>4.47</v>
      </c>
      <c r="L108" s="4">
        <f>SUM('[1]dades en brut'!W286:W292)</f>
        <v>1444</v>
      </c>
      <c r="M108" s="4">
        <v>5.05</v>
      </c>
      <c r="N108" s="4">
        <f>SUM('[1]dades en brut'!AB267:AB273)</f>
        <v>1439</v>
      </c>
      <c r="O108" s="4">
        <v>3.09</v>
      </c>
      <c r="P108" s="4">
        <f>SUM('[1]dades en brut'!AB286:AB292)</f>
        <v>1441</v>
      </c>
      <c r="Q108" s="4">
        <v>4.49</v>
      </c>
      <c r="R108" s="4">
        <f>SUM('[1]dades en brut'!BA267:BA273)</f>
        <v>1443</v>
      </c>
      <c r="S108" s="4">
        <v>3.6</v>
      </c>
      <c r="T108" s="32">
        <f>SUM('[1]dades en brut'!BA286:BA292)</f>
        <v>1442</v>
      </c>
      <c r="U108" s="4">
        <v>4.7699999999999996</v>
      </c>
    </row>
    <row r="109" spans="1:21" x14ac:dyDescent="0.2">
      <c r="A109" s="4" t="s">
        <v>0</v>
      </c>
      <c r="B109" s="4">
        <f>SUM(B107:B108)</f>
        <v>1921</v>
      </c>
      <c r="C109" s="2">
        <f>'[1]dades en brut'!T274</f>
        <v>3.2628839146277979</v>
      </c>
      <c r="D109" s="4">
        <f>SUM(D107:D108)</f>
        <v>1918</v>
      </c>
      <c r="E109" s="2">
        <f>'[1]dades en brut'!T293</f>
        <v>4.3649635036496353</v>
      </c>
      <c r="F109" s="4">
        <f>SUM(F107:F108)</f>
        <v>1920</v>
      </c>
      <c r="G109" s="2">
        <f>'[1]dades en brut'!O274</f>
        <v>3.6838541666666669</v>
      </c>
      <c r="H109" s="4">
        <f>SUM(H107:H108)</f>
        <v>1919</v>
      </c>
      <c r="I109" s="2">
        <f>'[1]dades en brut'!O293</f>
        <v>4.4200104220948413</v>
      </c>
      <c r="J109" s="4">
        <f>SUM(J107:J108)</f>
        <v>1951</v>
      </c>
      <c r="K109" s="3">
        <f>'[1]dades en brut'!Y274</f>
        <v>4.5622757560225526</v>
      </c>
      <c r="L109" s="4">
        <f>SUM(L107:L108)</f>
        <v>1950</v>
      </c>
      <c r="M109" s="3">
        <f>'[1]dades en brut'!Y293</f>
        <v>5.1020512820512822</v>
      </c>
      <c r="N109" s="4">
        <f>SUM(N107:N108)</f>
        <v>1943</v>
      </c>
      <c r="O109" s="2">
        <f>'[1]dades en brut'!AD274</f>
        <v>3.1302110138960368</v>
      </c>
      <c r="P109" s="4">
        <f>SUM(P107:P108)</f>
        <v>1945</v>
      </c>
      <c r="Q109" s="2">
        <f>'[1]dades en brut'!AD293</f>
        <v>4.4365038560411314</v>
      </c>
      <c r="R109" s="4">
        <f>SUM(R107:R108)</f>
        <v>1948</v>
      </c>
      <c r="S109" s="2">
        <f>'[1]dades en brut'!BC274</f>
        <v>3.5908624229979464</v>
      </c>
      <c r="T109" s="4">
        <f>SUM(T107:T108)</f>
        <v>1947</v>
      </c>
      <c r="U109" s="3">
        <f>'[1]dades en brut'!BC293</f>
        <v>4.7401129943502829</v>
      </c>
    </row>
    <row r="110" spans="1:21" x14ac:dyDescent="0.2">
      <c r="E110" s="1" t="s">
        <v>77</v>
      </c>
    </row>
    <row r="112" spans="1:21" x14ac:dyDescent="0.2">
      <c r="B112" s="21" t="s">
        <v>76</v>
      </c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1:32" x14ac:dyDescent="0.2">
      <c r="B113" s="21" t="s">
        <v>75</v>
      </c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1:32" x14ac:dyDescent="0.2">
      <c r="B114" s="10" t="s">
        <v>74</v>
      </c>
      <c r="C114" s="10"/>
      <c r="D114" s="10"/>
      <c r="E114" s="10"/>
      <c r="F114" s="10" t="s">
        <v>73</v>
      </c>
      <c r="G114" s="10"/>
      <c r="H114" s="10"/>
      <c r="I114" s="10"/>
      <c r="J114" s="10" t="s">
        <v>72</v>
      </c>
      <c r="K114" s="10"/>
      <c r="L114" s="10"/>
      <c r="M114" s="10"/>
      <c r="N114" s="10" t="s">
        <v>71</v>
      </c>
      <c r="O114" s="10"/>
      <c r="P114" s="10"/>
      <c r="Q114" s="10"/>
    </row>
    <row r="115" spans="1:32" ht="12.75" customHeight="1" x14ac:dyDescent="0.2">
      <c r="B115" s="31" t="s">
        <v>70</v>
      </c>
      <c r="C115" s="30"/>
      <c r="D115" s="31" t="s">
        <v>69</v>
      </c>
      <c r="E115" s="30"/>
      <c r="F115" s="31" t="s">
        <v>70</v>
      </c>
      <c r="G115" s="30"/>
      <c r="H115" s="31" t="s">
        <v>69</v>
      </c>
      <c r="I115" s="30"/>
      <c r="J115" s="31" t="s">
        <v>70</v>
      </c>
      <c r="K115" s="30"/>
      <c r="L115" s="31" t="s">
        <v>69</v>
      </c>
      <c r="M115" s="30"/>
      <c r="N115" s="6" t="s">
        <v>70</v>
      </c>
      <c r="O115" s="6"/>
      <c r="P115" s="6" t="s">
        <v>69</v>
      </c>
      <c r="Q115" s="6"/>
    </row>
    <row r="116" spans="1:32" x14ac:dyDescent="0.2">
      <c r="B116" s="5" t="s">
        <v>13</v>
      </c>
      <c r="C116" s="13" t="s">
        <v>24</v>
      </c>
      <c r="D116" s="5" t="s">
        <v>13</v>
      </c>
      <c r="E116" s="13" t="s">
        <v>24</v>
      </c>
      <c r="F116" s="5" t="s">
        <v>13</v>
      </c>
      <c r="G116" s="13" t="s">
        <v>24</v>
      </c>
      <c r="H116" s="5" t="s">
        <v>13</v>
      </c>
      <c r="I116" s="13" t="s">
        <v>24</v>
      </c>
      <c r="J116" s="5" t="s">
        <v>13</v>
      </c>
      <c r="K116" s="13" t="s">
        <v>24</v>
      </c>
      <c r="L116" s="5" t="s">
        <v>13</v>
      </c>
      <c r="M116" s="29" t="s">
        <v>24</v>
      </c>
      <c r="N116" s="5" t="s">
        <v>13</v>
      </c>
      <c r="O116" s="13" t="s">
        <v>24</v>
      </c>
      <c r="P116" s="5" t="s">
        <v>13</v>
      </c>
      <c r="Q116" s="13" t="s">
        <v>24</v>
      </c>
    </row>
    <row r="117" spans="1:32" x14ac:dyDescent="0.2">
      <c r="A117" s="4" t="s">
        <v>2</v>
      </c>
      <c r="B117" s="4">
        <f>SUM('[1]dades en brut'!AG259:AG265)</f>
        <v>505</v>
      </c>
      <c r="C117" s="4">
        <v>4.51</v>
      </c>
      <c r="D117" s="4">
        <f>SUM('[1]dades en brut'!AG278:AG284)</f>
        <v>505</v>
      </c>
      <c r="E117" s="4">
        <v>5.35</v>
      </c>
      <c r="F117" s="4">
        <f>SUM('[1]dades en brut'!AL259:AL265)</f>
        <v>506</v>
      </c>
      <c r="G117" s="4">
        <v>4.0999999999999996</v>
      </c>
      <c r="H117" s="4">
        <f>SUM('[1]dades en brut'!AL278:AL284)</f>
        <v>506</v>
      </c>
      <c r="I117" s="4">
        <v>5.26</v>
      </c>
      <c r="J117" s="4">
        <f>SUM('[1]dades en brut'!AV259:AV265)</f>
        <v>504</v>
      </c>
      <c r="K117" s="4">
        <v>4.01</v>
      </c>
      <c r="L117" s="4">
        <f>SUM('[1]dades en brut'!AV278:AV284)</f>
        <v>504</v>
      </c>
      <c r="M117" s="4">
        <v>4.46</v>
      </c>
      <c r="N117" s="4">
        <f>SUM('[1]dades en brut'!AQ259:AQ265)</f>
        <v>500</v>
      </c>
      <c r="O117" s="4">
        <v>4.3600000000000003</v>
      </c>
      <c r="P117" s="4">
        <f>SUM('[1]dades en brut'!AQ278:AQ284)</f>
        <v>500</v>
      </c>
      <c r="Q117" s="4">
        <v>4.84</v>
      </c>
    </row>
    <row r="118" spans="1:32" x14ac:dyDescent="0.2">
      <c r="A118" s="4" t="s">
        <v>1</v>
      </c>
      <c r="B118" s="4">
        <f>SUM('[1]dades en brut'!AG267:AG273)</f>
        <v>1444</v>
      </c>
      <c r="C118" s="4">
        <v>4.72</v>
      </c>
      <c r="D118" s="4">
        <f>SUM('[1]dades en brut'!AG286:AG292)</f>
        <v>1443</v>
      </c>
      <c r="E118" s="4">
        <v>5.45</v>
      </c>
      <c r="F118" s="4">
        <f>SUM('[1]dades en brut'!AL267:AL273)</f>
        <v>1444</v>
      </c>
      <c r="G118" s="4">
        <v>3.89</v>
      </c>
      <c r="H118" s="4">
        <f>SUM('[1]dades en brut'!AL286:AL292)</f>
        <v>1443</v>
      </c>
      <c r="I118" s="4">
        <v>5.22</v>
      </c>
      <c r="J118" s="4">
        <f>SUM('[1]dades en brut'!AV267:AV273)</f>
        <v>1444</v>
      </c>
      <c r="K118" s="4">
        <v>3.91</v>
      </c>
      <c r="L118" s="4">
        <f>SUM('[1]dades en brut'!AV286:AV292)</f>
        <v>1442</v>
      </c>
      <c r="M118" s="4">
        <v>4.55</v>
      </c>
      <c r="N118" s="4">
        <f>SUM('[1]dades en brut'!AQ267:AQ273)</f>
        <v>1435</v>
      </c>
      <c r="O118" s="4">
        <v>4.1100000000000003</v>
      </c>
      <c r="P118" s="4">
        <f>SUM('[1]dades en brut'!AQ286:AQ292)</f>
        <v>1437</v>
      </c>
      <c r="Q118" s="4">
        <v>4.72</v>
      </c>
    </row>
    <row r="119" spans="1:32" x14ac:dyDescent="0.2">
      <c r="A119" s="4" t="s">
        <v>0</v>
      </c>
      <c r="B119" s="4">
        <f>SUM(B117:B118)</f>
        <v>1949</v>
      </c>
      <c r="C119" s="3">
        <f>'[1]dades en brut'!AI274</f>
        <v>4.6680348896870187</v>
      </c>
      <c r="D119" s="4">
        <f>SUM(D117:D118)</f>
        <v>1948</v>
      </c>
      <c r="E119" s="3">
        <f>'[1]dades en brut'!AI293</f>
        <v>5.4276180698151952</v>
      </c>
      <c r="F119" s="4">
        <f>SUM(F117:F118)</f>
        <v>1950</v>
      </c>
      <c r="G119" s="2">
        <f>'[1]dades en brut'!AN274</f>
        <v>3.9425641025641025</v>
      </c>
      <c r="H119" s="4">
        <f>SUM(H117:H118)</f>
        <v>1949</v>
      </c>
      <c r="I119" s="3">
        <f>'[1]dades en brut'!AN293</f>
        <v>5.2288353001539249</v>
      </c>
      <c r="J119" s="4">
        <f>SUM(J117:J118)</f>
        <v>1948</v>
      </c>
      <c r="K119" s="2">
        <f>'[1]dades en brut'!AX274</f>
        <v>3.9332648870636548</v>
      </c>
      <c r="L119" s="4">
        <f>SUM(L117:L118)</f>
        <v>1946</v>
      </c>
      <c r="M119" s="2">
        <f>'[1]dades en brut'!AX293</f>
        <v>4.5298047276464546</v>
      </c>
      <c r="N119" s="4">
        <f>SUM(N117:N118)</f>
        <v>1935</v>
      </c>
      <c r="O119" s="3">
        <f>'[1]dades en brut'!AS274</f>
        <v>4.1782945736434112</v>
      </c>
      <c r="P119" s="4">
        <f>SUM(P117:P118)</f>
        <v>1937</v>
      </c>
      <c r="Q119" s="2">
        <f>'[1]dades en brut'!AS293</f>
        <v>4.7542591636551368</v>
      </c>
    </row>
    <row r="123" spans="1:32" x14ac:dyDescent="0.2">
      <c r="A123" s="11" t="s">
        <v>68</v>
      </c>
    </row>
    <row r="124" spans="1:32" x14ac:dyDescent="0.2">
      <c r="A124" s="17"/>
      <c r="B124" s="10" t="s">
        <v>67</v>
      </c>
      <c r="C124" s="10"/>
      <c r="D124" s="10"/>
      <c r="E124" s="10"/>
      <c r="F124" s="10" t="s">
        <v>66</v>
      </c>
      <c r="G124" s="10"/>
      <c r="H124" s="10"/>
      <c r="I124" s="10"/>
      <c r="J124" s="10"/>
      <c r="K124" s="10"/>
      <c r="L124" s="10"/>
      <c r="M124" s="10"/>
      <c r="N124" s="9" t="s">
        <v>65</v>
      </c>
      <c r="O124" s="9"/>
      <c r="P124" s="9"/>
      <c r="Q124" s="9"/>
      <c r="R124" s="9"/>
      <c r="S124" s="9"/>
      <c r="T124" s="9"/>
      <c r="U124" s="9"/>
      <c r="V124" s="9" t="s">
        <v>64</v>
      </c>
      <c r="W124" s="9"/>
      <c r="X124" s="9"/>
      <c r="Y124" s="9"/>
      <c r="Z124" s="9"/>
      <c r="AA124" s="9"/>
    </row>
    <row r="125" spans="1:32" ht="24" customHeight="1" x14ac:dyDescent="0.2">
      <c r="A125" s="28"/>
      <c r="B125" s="7" t="s">
        <v>63</v>
      </c>
      <c r="C125" s="7"/>
      <c r="D125" s="7" t="s">
        <v>62</v>
      </c>
      <c r="E125" s="7"/>
      <c r="F125" s="7" t="s">
        <v>61</v>
      </c>
      <c r="G125" s="7"/>
      <c r="H125" s="7" t="s">
        <v>60</v>
      </c>
      <c r="I125" s="7"/>
      <c r="J125" s="7" t="s">
        <v>59</v>
      </c>
      <c r="K125" s="7"/>
      <c r="L125" s="7" t="s">
        <v>58</v>
      </c>
      <c r="M125" s="7"/>
      <c r="N125" s="7">
        <v>0</v>
      </c>
      <c r="O125" s="7"/>
      <c r="P125" s="7" t="s">
        <v>57</v>
      </c>
      <c r="Q125" s="7"/>
      <c r="R125" s="6" t="s">
        <v>56</v>
      </c>
      <c r="S125" s="6"/>
      <c r="T125" s="7" t="s">
        <v>55</v>
      </c>
      <c r="U125" s="7"/>
      <c r="V125" s="7" t="s">
        <v>54</v>
      </c>
      <c r="W125" s="7"/>
      <c r="X125" s="7" t="s">
        <v>53</v>
      </c>
      <c r="Y125" s="7"/>
      <c r="Z125" s="6" t="s">
        <v>6</v>
      </c>
      <c r="AA125" s="6"/>
      <c r="AD125" s="12"/>
      <c r="AE125" s="12"/>
      <c r="AF125" s="12"/>
    </row>
    <row r="126" spans="1:32" ht="16.5" customHeight="1" x14ac:dyDescent="0.2">
      <c r="A126" s="15"/>
      <c r="B126" s="14" t="s">
        <v>13</v>
      </c>
      <c r="C126" s="27" t="s">
        <v>52</v>
      </c>
      <c r="D126" s="14" t="s">
        <v>13</v>
      </c>
      <c r="E126" s="27" t="s">
        <v>52</v>
      </c>
      <c r="F126" s="14" t="s">
        <v>13</v>
      </c>
      <c r="G126" s="14" t="s">
        <v>51</v>
      </c>
      <c r="H126" s="14" t="s">
        <v>13</v>
      </c>
      <c r="I126" s="14" t="s">
        <v>51</v>
      </c>
      <c r="J126" s="14" t="s">
        <v>13</v>
      </c>
      <c r="K126" s="14" t="s">
        <v>51</v>
      </c>
      <c r="L126" s="14" t="s">
        <v>13</v>
      </c>
      <c r="M126" s="14" t="s">
        <v>51</v>
      </c>
      <c r="N126" s="14" t="s">
        <v>13</v>
      </c>
      <c r="O126" s="14" t="s">
        <v>51</v>
      </c>
      <c r="P126" s="14" t="s">
        <v>13</v>
      </c>
      <c r="Q126" s="14" t="s">
        <v>51</v>
      </c>
      <c r="R126" s="14" t="s">
        <v>13</v>
      </c>
      <c r="S126" s="14" t="s">
        <v>51</v>
      </c>
      <c r="T126" s="14" t="s">
        <v>13</v>
      </c>
      <c r="U126" s="14" t="s">
        <v>51</v>
      </c>
      <c r="V126" s="14" t="s">
        <v>13</v>
      </c>
      <c r="W126" s="27" t="s">
        <v>50</v>
      </c>
      <c r="X126" s="14" t="s">
        <v>13</v>
      </c>
      <c r="Y126" s="27" t="s">
        <v>50</v>
      </c>
      <c r="Z126" s="14" t="s">
        <v>13</v>
      </c>
      <c r="AA126" s="27" t="s">
        <v>50</v>
      </c>
    </row>
    <row r="127" spans="1:32" x14ac:dyDescent="0.2">
      <c r="A127" s="4" t="s">
        <v>2</v>
      </c>
      <c r="B127" s="4">
        <f>SUM('[1]dades en brut'!C300)</f>
        <v>28</v>
      </c>
      <c r="C127" s="2">
        <f>B127/(B127+D127)*100</f>
        <v>60.869565217391312</v>
      </c>
      <c r="D127" s="4">
        <f>SUM('[1]dades en brut'!C301)</f>
        <v>18</v>
      </c>
      <c r="E127" s="2">
        <f>D127/(B127+D127)*100</f>
        <v>39.130434782608695</v>
      </c>
      <c r="F127" s="4">
        <f>SUM('[1]dades en brut'!G300)</f>
        <v>24</v>
      </c>
      <c r="G127" s="2">
        <f>F127/B127*100</f>
        <v>85.714285714285708</v>
      </c>
      <c r="H127" s="4">
        <f>SUM('[1]dades en brut'!G301)</f>
        <v>4</v>
      </c>
      <c r="I127" s="2">
        <f>H127/B127*100</f>
        <v>14.285714285714285</v>
      </c>
      <c r="J127" s="4">
        <v>0</v>
      </c>
      <c r="K127" s="2">
        <f>J127/B127*100</f>
        <v>0</v>
      </c>
      <c r="L127" s="4">
        <v>0</v>
      </c>
      <c r="M127" s="2">
        <f>L127/B127*100</f>
        <v>0</v>
      </c>
      <c r="N127" s="4">
        <f>SUM('[1]dades en brut'!K300)</f>
        <v>9</v>
      </c>
      <c r="O127" s="2">
        <f>N127/B127*100</f>
        <v>32.142857142857146</v>
      </c>
      <c r="P127" s="4">
        <f>SUM('[1]dades en brut'!K301:K303)</f>
        <v>16</v>
      </c>
      <c r="Q127" s="2">
        <f>P127/B127*100</f>
        <v>57.142857142857139</v>
      </c>
      <c r="R127" s="4">
        <f>SUM('[1]dades en brut'!K304)</f>
        <v>2</v>
      </c>
      <c r="S127" s="2">
        <f>R127/B127*100</f>
        <v>7.1428571428571423</v>
      </c>
      <c r="T127" s="4">
        <v>0</v>
      </c>
      <c r="U127" s="4">
        <f>T127/B127*100</f>
        <v>0</v>
      </c>
      <c r="V127" s="4">
        <f>SUM('[1]dades en brut'!O300)</f>
        <v>8</v>
      </c>
      <c r="W127" s="2">
        <f>V127/D127*100</f>
        <v>44.444444444444443</v>
      </c>
      <c r="X127" s="4">
        <f>SUM('[1]dades en brut'!O301)</f>
        <v>7</v>
      </c>
      <c r="Y127" s="2">
        <f>X127/D127*100</f>
        <v>38.888888888888893</v>
      </c>
      <c r="Z127" s="4">
        <f>SUM('[1]dades en brut'!O302)</f>
        <v>3</v>
      </c>
      <c r="AA127" s="2">
        <f>Z127/D127*100</f>
        <v>16.666666666666664</v>
      </c>
    </row>
    <row r="128" spans="1:32" x14ac:dyDescent="0.2">
      <c r="A128" s="4" t="s">
        <v>1</v>
      </c>
      <c r="B128" s="4">
        <f>SUM('[1]dades en brut'!C303)</f>
        <v>60</v>
      </c>
      <c r="C128" s="2">
        <f>B128/(B128+D128)*100</f>
        <v>57.142857142857139</v>
      </c>
      <c r="D128" s="4">
        <f>SUM('[1]dades en brut'!C304)</f>
        <v>45</v>
      </c>
      <c r="E128" s="2">
        <f>D128/(B128+D128)*100</f>
        <v>42.857142857142854</v>
      </c>
      <c r="F128" s="4">
        <f>SUM('[1]dades en brut'!G303)</f>
        <v>53</v>
      </c>
      <c r="G128" s="2">
        <f>F128/B128*100</f>
        <v>88.333333333333329</v>
      </c>
      <c r="H128" s="4">
        <f>SUM('[1]dades en brut'!G304)</f>
        <v>6</v>
      </c>
      <c r="I128" s="2">
        <f>H128/B128*100</f>
        <v>10</v>
      </c>
      <c r="J128" s="4">
        <v>0</v>
      </c>
      <c r="K128" s="2">
        <f>J128/B128*100</f>
        <v>0</v>
      </c>
      <c r="L128" s="4">
        <f>SUM('[1]dades en brut'!G305)</f>
        <v>1</v>
      </c>
      <c r="M128" s="2">
        <f>L128/B128*100</f>
        <v>1.6666666666666667</v>
      </c>
      <c r="N128" s="4">
        <f>SUM('[1]dades en brut'!K306)</f>
        <v>17</v>
      </c>
      <c r="O128" s="2">
        <f>N128/B128*100</f>
        <v>28.333333333333332</v>
      </c>
      <c r="P128" s="4">
        <f>SUM('[1]dades en brut'!K307:K309)</f>
        <v>28</v>
      </c>
      <c r="Q128" s="2">
        <f>P128/B128*100</f>
        <v>46.666666666666664</v>
      </c>
      <c r="R128" s="4">
        <f>SUM('[1]dades en brut'!K310:K312)</f>
        <v>8</v>
      </c>
      <c r="S128" s="2">
        <f>R128/B128*100</f>
        <v>13.333333333333334</v>
      </c>
      <c r="T128" s="4">
        <f>SUM('[1]dades en brut'!K313)</f>
        <v>7</v>
      </c>
      <c r="U128" s="2">
        <f>T128/B128*100</f>
        <v>11.666666666666666</v>
      </c>
      <c r="V128" s="4">
        <f>SUM('[1]dades en brut'!O304)</f>
        <v>31</v>
      </c>
      <c r="W128" s="2">
        <f>V128/D128*100</f>
        <v>68.888888888888886</v>
      </c>
      <c r="X128" s="4">
        <v>0</v>
      </c>
      <c r="Y128" s="2">
        <f>X128/D128*100</f>
        <v>0</v>
      </c>
      <c r="Z128" s="4">
        <f>SUM('[1]dades en brut'!O305)</f>
        <v>14</v>
      </c>
      <c r="AA128" s="2">
        <f>Z128/D128*100</f>
        <v>31.111111111111111</v>
      </c>
    </row>
    <row r="129" spans="1:34" x14ac:dyDescent="0.2">
      <c r="A129" s="4" t="s">
        <v>0</v>
      </c>
      <c r="B129" s="4">
        <f>SUM(B127:B128)</f>
        <v>88</v>
      </c>
      <c r="C129" s="3">
        <f>B129/(B129+D129)*100</f>
        <v>58.278145695364238</v>
      </c>
      <c r="D129" s="4">
        <f>SUM(D127:D128)</f>
        <v>63</v>
      </c>
      <c r="E129" s="2">
        <f>D129/(B129+D129)*100</f>
        <v>41.721854304635762</v>
      </c>
      <c r="F129" s="4">
        <f>SUM(F127:F128)</f>
        <v>77</v>
      </c>
      <c r="G129" s="3">
        <f>F129/B129*100</f>
        <v>87.5</v>
      </c>
      <c r="H129" s="4">
        <f>SUM(H127:H128)</f>
        <v>10</v>
      </c>
      <c r="I129" s="2">
        <f>H129/B129*100</f>
        <v>11.363636363636363</v>
      </c>
      <c r="J129" s="4">
        <f>SUM(J127:J128)</f>
        <v>0</v>
      </c>
      <c r="K129" s="2">
        <f>J129/B129*100</f>
        <v>0</v>
      </c>
      <c r="L129" s="4">
        <f>SUM(L127:L128)</f>
        <v>1</v>
      </c>
      <c r="M129" s="2">
        <f>L129/B129*100</f>
        <v>1.1363636363636365</v>
      </c>
      <c r="N129" s="4">
        <f>SUM(N127:N128)</f>
        <v>26</v>
      </c>
      <c r="O129" s="2">
        <f>N129/(SUM('[1]dades en brut'!K300:K304)+SUM('[1]dades en brut'!K306:K313))*100</f>
        <v>29.885057471264371</v>
      </c>
      <c r="P129" s="4">
        <f>SUM(P127:P128)</f>
        <v>44</v>
      </c>
      <c r="Q129" s="3">
        <f>P129/(SUM('[1]dades en brut'!K300:K304)+SUM('[1]dades en brut'!K306:K313))*100</f>
        <v>50.574712643678168</v>
      </c>
      <c r="R129" s="4">
        <f>SUM(R127:R128)</f>
        <v>10</v>
      </c>
      <c r="S129" s="2">
        <f>R129/(SUM('[1]dades en brut'!K300:K304)+SUM('[1]dades en brut'!K306:K313))*100</f>
        <v>11.494252873563218</v>
      </c>
      <c r="T129" s="4">
        <f>SUM(T127:T128)</f>
        <v>7</v>
      </c>
      <c r="U129" s="2">
        <f>T129/(SUM('[1]dades en brut'!K300:K304)+SUM('[1]dades en brut'!K306:K313))*100</f>
        <v>8.0459770114942533</v>
      </c>
      <c r="V129" s="4">
        <f>SUM(V127:V128)</f>
        <v>39</v>
      </c>
      <c r="W129" s="3">
        <f>V129/D129*100</f>
        <v>61.904761904761905</v>
      </c>
      <c r="X129" s="4">
        <f>SUM(X127:X128)</f>
        <v>7</v>
      </c>
      <c r="Y129" s="2">
        <f>X129/D129*100</f>
        <v>11.111111111111111</v>
      </c>
      <c r="Z129" s="4">
        <f>SUM(Z127:Z128)</f>
        <v>17</v>
      </c>
      <c r="AA129" s="2">
        <f>Z129/D129*100</f>
        <v>26.984126984126984</v>
      </c>
    </row>
    <row r="133" spans="1:34" x14ac:dyDescent="0.2">
      <c r="A133" s="17"/>
      <c r="B133" s="23" t="s">
        <v>49</v>
      </c>
      <c r="C133" s="10" t="s">
        <v>48</v>
      </c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22"/>
    </row>
    <row r="134" spans="1:34" ht="25.5" customHeight="1" x14ac:dyDescent="0.2">
      <c r="A134" s="26"/>
      <c r="B134" s="23"/>
      <c r="C134" s="7" t="s">
        <v>47</v>
      </c>
      <c r="D134" s="7" t="s">
        <v>46</v>
      </c>
      <c r="E134" s="7"/>
      <c r="F134" s="7" t="s">
        <v>45</v>
      </c>
      <c r="G134" s="7"/>
      <c r="H134" s="7" t="s">
        <v>44</v>
      </c>
      <c r="I134" s="7"/>
      <c r="J134" s="7" t="s">
        <v>43</v>
      </c>
      <c r="K134" s="7"/>
      <c r="L134" s="7" t="s">
        <v>42</v>
      </c>
      <c r="M134" s="7"/>
      <c r="N134" s="7" t="s">
        <v>41</v>
      </c>
      <c r="O134" s="7"/>
      <c r="P134" s="7" t="s">
        <v>40</v>
      </c>
      <c r="Q134" s="7"/>
      <c r="R134" s="7" t="s">
        <v>39</v>
      </c>
      <c r="S134" s="7"/>
      <c r="T134" s="7" t="s">
        <v>38</v>
      </c>
      <c r="U134" s="7"/>
      <c r="V134" s="7" t="s">
        <v>37</v>
      </c>
      <c r="W134" s="7"/>
      <c r="X134" s="7" t="s">
        <v>6</v>
      </c>
      <c r="Y134" s="7"/>
      <c r="Z134" s="25"/>
      <c r="AA134" s="24"/>
      <c r="AB134" s="24"/>
      <c r="AC134" s="24"/>
      <c r="AD134" s="24"/>
      <c r="AE134" s="24"/>
      <c r="AF134" s="24"/>
      <c r="AG134" s="24"/>
      <c r="AH134" s="24"/>
    </row>
    <row r="135" spans="1:34" x14ac:dyDescent="0.2">
      <c r="A135" s="15"/>
      <c r="B135" s="23"/>
      <c r="C135" s="7"/>
      <c r="D135" s="14" t="s">
        <v>13</v>
      </c>
      <c r="E135" s="14" t="s">
        <v>36</v>
      </c>
      <c r="F135" s="14" t="s">
        <v>13</v>
      </c>
      <c r="G135" s="14" t="s">
        <v>36</v>
      </c>
      <c r="H135" s="14" t="s">
        <v>13</v>
      </c>
      <c r="I135" s="14" t="s">
        <v>36</v>
      </c>
      <c r="J135" s="14" t="s">
        <v>13</v>
      </c>
      <c r="K135" s="14" t="s">
        <v>36</v>
      </c>
      <c r="L135" s="14" t="s">
        <v>13</v>
      </c>
      <c r="M135" s="14" t="s">
        <v>36</v>
      </c>
      <c r="N135" s="14" t="s">
        <v>13</v>
      </c>
      <c r="O135" s="14" t="s">
        <v>36</v>
      </c>
      <c r="P135" s="14" t="s">
        <v>13</v>
      </c>
      <c r="Q135" s="14" t="s">
        <v>36</v>
      </c>
      <c r="R135" s="14" t="s">
        <v>13</v>
      </c>
      <c r="S135" s="14" t="s">
        <v>36</v>
      </c>
      <c r="T135" s="14" t="s">
        <v>13</v>
      </c>
      <c r="U135" s="14" t="s">
        <v>36</v>
      </c>
      <c r="V135" s="14" t="s">
        <v>13</v>
      </c>
      <c r="W135" s="14" t="s">
        <v>36</v>
      </c>
      <c r="X135" s="14" t="s">
        <v>13</v>
      </c>
      <c r="Y135" s="14" t="s">
        <v>36</v>
      </c>
      <c r="Z135" s="22"/>
    </row>
    <row r="136" spans="1:34" x14ac:dyDescent="0.2">
      <c r="A136" s="4" t="s">
        <v>2</v>
      </c>
      <c r="B136" s="4">
        <f>B127+D127</f>
        <v>46</v>
      </c>
      <c r="C136" s="4">
        <f>D136+F136+H136+J136+L136+N136+P136+R136+T136+V136+X136</f>
        <v>68</v>
      </c>
      <c r="D136" s="4">
        <f>SUM('[1]dades en brut'!C322)</f>
        <v>9</v>
      </c>
      <c r="E136" s="2">
        <f>D136/C136*100</f>
        <v>13.23529411764706</v>
      </c>
      <c r="F136" s="4">
        <f>SUM('[1]dades en brut'!G322)</f>
        <v>6</v>
      </c>
      <c r="G136" s="2">
        <f>F136/C136*100</f>
        <v>8.8235294117647065</v>
      </c>
      <c r="H136" s="4">
        <f>SUM('[1]dades en brut'!K322)</f>
        <v>17</v>
      </c>
      <c r="I136" s="2">
        <f>H136/C136*100</f>
        <v>25</v>
      </c>
      <c r="J136" s="4">
        <f>SUM('[1]dades en brut'!O322)</f>
        <v>1</v>
      </c>
      <c r="K136" s="2">
        <f>J136/C136</f>
        <v>1.4705882352941176E-2</v>
      </c>
      <c r="L136" s="4">
        <f>SUM('[1]dades en brut'!S322)</f>
        <v>2</v>
      </c>
      <c r="M136" s="2">
        <f>L136/C136*100</f>
        <v>2.9411764705882351</v>
      </c>
      <c r="N136" s="4">
        <v>0</v>
      </c>
      <c r="O136" s="2">
        <f>N136/C136*100</f>
        <v>0</v>
      </c>
      <c r="P136" s="4">
        <f>SUM('[1]dades en brut'!AA322)</f>
        <v>4</v>
      </c>
      <c r="Q136" s="2">
        <f>P136/C136*100</f>
        <v>5.8823529411764701</v>
      </c>
      <c r="R136" s="4">
        <v>0</v>
      </c>
      <c r="S136" s="2">
        <f>R136/C136*100</f>
        <v>0</v>
      </c>
      <c r="T136" s="4">
        <v>0</v>
      </c>
      <c r="U136" s="2">
        <f>T136/C136*100</f>
        <v>0</v>
      </c>
      <c r="V136" s="4">
        <f>SUM('[1]dades en brut'!AM322)</f>
        <v>23</v>
      </c>
      <c r="W136" s="2">
        <f>V136/C136*100</f>
        <v>33.82352941176471</v>
      </c>
      <c r="X136" s="4">
        <f>SUM('[1]dades en brut'!AQ322)</f>
        <v>6</v>
      </c>
      <c r="Y136" s="2">
        <f>X136/C136*100</f>
        <v>8.8235294117647065</v>
      </c>
    </row>
    <row r="137" spans="1:34" x14ac:dyDescent="0.2">
      <c r="A137" s="4" t="s">
        <v>1</v>
      </c>
      <c r="B137" s="4">
        <f>B128+D128</f>
        <v>105</v>
      </c>
      <c r="C137" s="4">
        <f>D137+F137+H137+J137+L137+N137+P137+R137+T137+V137+X137</f>
        <v>156</v>
      </c>
      <c r="D137" s="4">
        <f>SUM('[1]dades en brut'!C324)</f>
        <v>20</v>
      </c>
      <c r="E137" s="2">
        <f>D137/C137*100</f>
        <v>12.820512820512819</v>
      </c>
      <c r="F137" s="4">
        <f>SUM('[1]dades en brut'!G324)</f>
        <v>11</v>
      </c>
      <c r="G137" s="2">
        <f>F137/C137*100</f>
        <v>7.0512820512820511</v>
      </c>
      <c r="H137" s="4">
        <f>SUM('[1]dades en brut'!K324)</f>
        <v>35</v>
      </c>
      <c r="I137" s="2">
        <f>H137/C137*100</f>
        <v>22.435897435897438</v>
      </c>
      <c r="J137" s="4">
        <f>SUM('[1]dades en brut'!O324)</f>
        <v>1</v>
      </c>
      <c r="K137" s="2">
        <f>J137/C137</f>
        <v>6.41025641025641E-3</v>
      </c>
      <c r="L137" s="4">
        <f>SUM('[1]dades en brut'!S324)</f>
        <v>5</v>
      </c>
      <c r="M137" s="2">
        <f>L137/C137*100</f>
        <v>3.2051282051282048</v>
      </c>
      <c r="N137" s="4">
        <f>SUM('[1]dades en brut'!W323)</f>
        <v>2</v>
      </c>
      <c r="O137" s="2">
        <f>N137/C137*100</f>
        <v>1.2820512820512819</v>
      </c>
      <c r="P137" s="4">
        <f>SUM('[1]dades en brut'!AA324)</f>
        <v>17</v>
      </c>
      <c r="Q137" s="2">
        <f>P137/C137*100</f>
        <v>10.897435897435898</v>
      </c>
      <c r="R137" s="4">
        <v>0</v>
      </c>
      <c r="S137" s="2">
        <f>R137/C137*100</f>
        <v>0</v>
      </c>
      <c r="T137" s="4">
        <f>SUM('[1]dades en brut'!AI323)</f>
        <v>9</v>
      </c>
      <c r="U137" s="2">
        <f>T137/C137*100</f>
        <v>5.7692307692307692</v>
      </c>
      <c r="V137" s="4">
        <f>SUM('[1]dades en brut'!AM324)</f>
        <v>49</v>
      </c>
      <c r="W137" s="2">
        <f>V137/C137*100</f>
        <v>31.410256410256409</v>
      </c>
      <c r="X137" s="4">
        <f>SUM('[1]dades en brut'!AQ324)</f>
        <v>7</v>
      </c>
      <c r="Y137" s="2">
        <f>X137/C137*100</f>
        <v>4.4871794871794872</v>
      </c>
    </row>
    <row r="138" spans="1:34" x14ac:dyDescent="0.2">
      <c r="A138" s="4" t="s">
        <v>0</v>
      </c>
      <c r="B138" s="4">
        <f>SUM(B136:B137)</f>
        <v>151</v>
      </c>
      <c r="C138" s="4">
        <f>SUM(C136:C137)</f>
        <v>224</v>
      </c>
      <c r="D138" s="4">
        <f>SUM(D136:D137)</f>
        <v>29</v>
      </c>
      <c r="E138" s="3">
        <f>D138/$C$138*100</f>
        <v>12.946428571428573</v>
      </c>
      <c r="F138" s="4">
        <f>SUM(F136:F137)</f>
        <v>17</v>
      </c>
      <c r="G138" s="2">
        <f>F138/$C$138*100</f>
        <v>7.5892857142857135</v>
      </c>
      <c r="H138" s="4">
        <f>SUM(H136:H137)</f>
        <v>52</v>
      </c>
      <c r="I138" s="3">
        <f>H138/$C$138*100</f>
        <v>23.214285714285715</v>
      </c>
      <c r="J138" s="4">
        <f>SUM(J136:J137)</f>
        <v>2</v>
      </c>
      <c r="K138" s="2">
        <f>J138/$C$138*100</f>
        <v>0.89285714285714279</v>
      </c>
      <c r="L138" s="4">
        <f>SUM(L136:L137)</f>
        <v>7</v>
      </c>
      <c r="M138" s="2">
        <f>L138/$C$138*100</f>
        <v>3.125</v>
      </c>
      <c r="N138" s="4">
        <f>SUM(N136:N137)</f>
        <v>2</v>
      </c>
      <c r="O138" s="2">
        <f>N138/$C$138*100</f>
        <v>0.89285714285714279</v>
      </c>
      <c r="P138" s="4">
        <f>SUM(P136:P137)</f>
        <v>21</v>
      </c>
      <c r="Q138" s="2">
        <f>P138/$C$138*100</f>
        <v>9.375</v>
      </c>
      <c r="R138" s="4">
        <f>SUM(R136:R137)</f>
        <v>0</v>
      </c>
      <c r="S138" s="2">
        <f>R138/$C$138*100</f>
        <v>0</v>
      </c>
      <c r="T138" s="4">
        <f>SUM(T136:T137)</f>
        <v>9</v>
      </c>
      <c r="U138" s="2">
        <f>T138/$C$138*100</f>
        <v>4.0178571428571432</v>
      </c>
      <c r="V138" s="4">
        <f>SUM(V136:V137)</f>
        <v>72</v>
      </c>
      <c r="W138" s="3">
        <f>V138/$C$138*100</f>
        <v>32.142857142857146</v>
      </c>
      <c r="X138" s="4">
        <f>SUM(X136:X137)</f>
        <v>13</v>
      </c>
      <c r="Y138" s="2">
        <f>X138/$C$138*100</f>
        <v>5.8035714285714288</v>
      </c>
    </row>
    <row r="141" spans="1:34" x14ac:dyDescent="0.2">
      <c r="A141" s="17"/>
      <c r="B141" s="10" t="s">
        <v>35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8"/>
      <c r="U141" s="18"/>
      <c r="V141" s="18"/>
      <c r="W141" s="18"/>
      <c r="X141" s="18"/>
      <c r="Y141" s="18"/>
      <c r="Z141" s="18"/>
      <c r="AA141" s="18"/>
    </row>
    <row r="142" spans="1:34" x14ac:dyDescent="0.2">
      <c r="A142" s="17"/>
      <c r="B142" s="21" t="s">
        <v>34</v>
      </c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19"/>
      <c r="T142" s="18"/>
      <c r="U142" s="18"/>
      <c r="V142" s="18"/>
      <c r="W142" s="18"/>
      <c r="X142" s="18"/>
      <c r="Y142" s="18"/>
      <c r="Z142" s="18"/>
      <c r="AA142" s="18"/>
    </row>
    <row r="143" spans="1:34" ht="27" customHeight="1" x14ac:dyDescent="0.2">
      <c r="A143" s="17"/>
      <c r="B143" s="7" t="s">
        <v>33</v>
      </c>
      <c r="C143" s="7"/>
      <c r="D143" s="7" t="s">
        <v>32</v>
      </c>
      <c r="E143" s="7"/>
      <c r="F143" s="7" t="s">
        <v>31</v>
      </c>
      <c r="G143" s="7"/>
      <c r="H143" s="7" t="s">
        <v>30</v>
      </c>
      <c r="I143" s="7"/>
      <c r="J143" s="7" t="s">
        <v>29</v>
      </c>
      <c r="K143" s="7"/>
      <c r="L143" s="7" t="s">
        <v>28</v>
      </c>
      <c r="M143" s="7"/>
      <c r="N143" s="7" t="s">
        <v>27</v>
      </c>
      <c r="O143" s="7"/>
      <c r="P143" s="7" t="s">
        <v>26</v>
      </c>
      <c r="Q143" s="7"/>
      <c r="R143" s="7" t="s">
        <v>25</v>
      </c>
      <c r="S143" s="7"/>
      <c r="V143" s="16"/>
      <c r="Y143" s="16"/>
    </row>
    <row r="144" spans="1:34" x14ac:dyDescent="0.2">
      <c r="A144" s="15"/>
      <c r="B144" s="14" t="s">
        <v>13</v>
      </c>
      <c r="C144" s="13" t="s">
        <v>24</v>
      </c>
      <c r="D144" s="14" t="s">
        <v>13</v>
      </c>
      <c r="E144" s="13" t="s">
        <v>24</v>
      </c>
      <c r="F144" s="14" t="s">
        <v>13</v>
      </c>
      <c r="G144" s="13" t="s">
        <v>24</v>
      </c>
      <c r="H144" s="14" t="s">
        <v>13</v>
      </c>
      <c r="I144" s="13" t="s">
        <v>24</v>
      </c>
      <c r="J144" s="14" t="s">
        <v>13</v>
      </c>
      <c r="K144" s="13" t="s">
        <v>24</v>
      </c>
      <c r="L144" s="14" t="s">
        <v>13</v>
      </c>
      <c r="M144" s="13" t="s">
        <v>24</v>
      </c>
      <c r="N144" s="14" t="s">
        <v>13</v>
      </c>
      <c r="O144" s="13" t="s">
        <v>24</v>
      </c>
      <c r="P144" s="14" t="s">
        <v>13</v>
      </c>
      <c r="Q144" s="13" t="s">
        <v>24</v>
      </c>
      <c r="R144" s="14" t="s">
        <v>13</v>
      </c>
      <c r="S144" s="13" t="s">
        <v>24</v>
      </c>
      <c r="V144" s="12"/>
      <c r="Y144" s="12"/>
    </row>
    <row r="145" spans="1:22" x14ac:dyDescent="0.2">
      <c r="A145" s="4" t="s">
        <v>2</v>
      </c>
      <c r="B145" s="4">
        <f>SUM('[1]dades en brut'!C332:C337)</f>
        <v>32</v>
      </c>
      <c r="C145" s="4">
        <v>2.97</v>
      </c>
      <c r="D145" s="4">
        <f>SUM('[1]dades en brut'!H332:H338)</f>
        <v>33</v>
      </c>
      <c r="E145" s="4">
        <v>3.55</v>
      </c>
      <c r="F145" s="4">
        <f>SUM('[1]dades en brut'!M332:M338)</f>
        <v>32</v>
      </c>
      <c r="G145" s="4">
        <v>4</v>
      </c>
      <c r="H145" s="4">
        <f>SUM('[1]dades en brut'!R332:R338)</f>
        <v>33</v>
      </c>
      <c r="I145" s="4">
        <v>5.39</v>
      </c>
      <c r="J145" s="4">
        <f>SUM('[1]dades en brut'!W332:W338)</f>
        <v>33</v>
      </c>
      <c r="K145" s="4">
        <v>4.09</v>
      </c>
      <c r="L145" s="4">
        <f>SUM('[1]dades en brut'!AB332:AB338)</f>
        <v>33</v>
      </c>
      <c r="M145" s="4">
        <v>4.88</v>
      </c>
      <c r="N145" s="4">
        <f>SUM('[1]dades en brut'!AG332:AG337)</f>
        <v>32</v>
      </c>
      <c r="O145" s="4">
        <v>3.75</v>
      </c>
      <c r="P145" s="4">
        <f>SUM('[1]dades en brut'!AL332:AL337)</f>
        <v>33</v>
      </c>
      <c r="Q145" s="4">
        <v>3.12</v>
      </c>
      <c r="R145" s="4">
        <f>SUM('[1]dades en brut'!AQ332:AQ338)</f>
        <v>32</v>
      </c>
      <c r="S145" s="4">
        <v>3.72</v>
      </c>
    </row>
    <row r="146" spans="1:22" x14ac:dyDescent="0.2">
      <c r="A146" s="4" t="s">
        <v>1</v>
      </c>
      <c r="B146" s="4">
        <f>SUM('[1]dades en brut'!C339:C345)</f>
        <v>59</v>
      </c>
      <c r="C146" s="4">
        <v>3.39</v>
      </c>
      <c r="D146" s="4">
        <f>SUM('[1]dades en brut'!H340:H346)</f>
        <v>60</v>
      </c>
      <c r="E146" s="4">
        <v>3.18</v>
      </c>
      <c r="F146" s="4">
        <f>SUM('[1]dades en brut'!M340:M346)</f>
        <v>60</v>
      </c>
      <c r="G146" s="4">
        <v>4.67</v>
      </c>
      <c r="H146" s="4">
        <f>SUM('[1]dades en brut'!R340:R346)</f>
        <v>60</v>
      </c>
      <c r="I146" s="4">
        <v>4.5</v>
      </c>
      <c r="J146" s="4">
        <f>SUM('[1]dades en brut'!W340:W346)</f>
        <v>60</v>
      </c>
      <c r="K146" s="4">
        <v>3.78</v>
      </c>
      <c r="L146" s="4">
        <f>SUM('[1]dades en brut'!AB340:AB346)</f>
        <v>60</v>
      </c>
      <c r="M146" s="4">
        <v>4.47</v>
      </c>
      <c r="N146" s="4">
        <f>SUM('[1]dades en brut'!AG339:AG345)</f>
        <v>60</v>
      </c>
      <c r="O146" s="4">
        <v>4.2300000000000004</v>
      </c>
      <c r="P146" s="4">
        <f>SUM('[1]dades en brut'!AL339:AL345)</f>
        <v>60</v>
      </c>
      <c r="Q146" s="4">
        <v>3.03</v>
      </c>
      <c r="R146" s="4">
        <f>SUM('[1]dades en brut'!AQ340:AQ345)</f>
        <v>59</v>
      </c>
      <c r="S146" s="4">
        <v>3.59</v>
      </c>
    </row>
    <row r="147" spans="1:22" x14ac:dyDescent="0.2">
      <c r="A147" s="4" t="s">
        <v>0</v>
      </c>
      <c r="B147" s="4">
        <f>SUM(B145:B146)</f>
        <v>91</v>
      </c>
      <c r="C147" s="2">
        <f>'[1]dades en brut'!E347</f>
        <v>3.2417582417582418</v>
      </c>
      <c r="D147" s="4">
        <f>SUM(D145:D146)</f>
        <v>93</v>
      </c>
      <c r="E147" s="2">
        <f>'[1]dades en brut'!J347</f>
        <v>3.3118279569892475</v>
      </c>
      <c r="F147" s="4">
        <f>SUM(F145:F146)</f>
        <v>92</v>
      </c>
      <c r="G147" s="3">
        <f>'[1]dades en brut'!O347</f>
        <v>4.4347826086956523</v>
      </c>
      <c r="H147" s="4">
        <f>SUM(H145:H146)</f>
        <v>93</v>
      </c>
      <c r="I147" s="3">
        <f>'[1]dades en brut'!T347</f>
        <v>4.817204301075269</v>
      </c>
      <c r="J147" s="4">
        <f>SUM(J145:J146)</f>
        <v>93</v>
      </c>
      <c r="K147" s="2">
        <f>'[1]dades en brut'!Y347</f>
        <v>3.89247311827957</v>
      </c>
      <c r="L147" s="4">
        <f>SUM(L145:L146)</f>
        <v>93</v>
      </c>
      <c r="M147" s="3">
        <f>'[1]dades en brut'!AD347</f>
        <v>4.612903225806452</v>
      </c>
      <c r="N147" s="4">
        <f>SUM(N145:N146)</f>
        <v>92</v>
      </c>
      <c r="O147" s="3">
        <f>'[1]dades en brut'!AI347</f>
        <v>4.0652173913043477</v>
      </c>
      <c r="P147" s="4">
        <f>SUM(P145:P146)</f>
        <v>93</v>
      </c>
      <c r="Q147" s="2">
        <f>'[1]dades en brut'!AN347</f>
        <v>3.064516129032258</v>
      </c>
      <c r="R147" s="4">
        <f>SUM(R145:R146)</f>
        <v>91</v>
      </c>
      <c r="S147" s="2">
        <f>'[1]dades en brut'!AS347</f>
        <v>3.6373626373626373</v>
      </c>
    </row>
    <row r="150" spans="1:22" x14ac:dyDescent="0.2">
      <c r="A150" s="11" t="s">
        <v>23</v>
      </c>
    </row>
    <row r="152" spans="1:22" x14ac:dyDescent="0.2">
      <c r="A152" s="8"/>
      <c r="B152" s="10" t="s">
        <v>22</v>
      </c>
      <c r="C152" s="10"/>
      <c r="D152" s="10"/>
      <c r="E152" s="10"/>
      <c r="F152" s="10"/>
      <c r="G152" s="10"/>
      <c r="H152" s="10" t="s">
        <v>21</v>
      </c>
      <c r="I152" s="10"/>
      <c r="J152" s="10"/>
      <c r="K152" s="10"/>
      <c r="L152" s="10"/>
      <c r="M152" s="10"/>
      <c r="N152" s="10"/>
      <c r="O152" s="10"/>
      <c r="P152" s="10"/>
      <c r="Q152" s="10"/>
      <c r="R152" s="10" t="s">
        <v>20</v>
      </c>
      <c r="S152" s="10"/>
      <c r="T152" s="10"/>
      <c r="U152" s="10"/>
      <c r="V152" s="10"/>
    </row>
    <row r="153" spans="1:22" x14ac:dyDescent="0.2">
      <c r="A153" s="8"/>
      <c r="B153" s="9" t="s">
        <v>19</v>
      </c>
      <c r="C153" s="9"/>
      <c r="D153" s="9"/>
      <c r="E153" s="9" t="s">
        <v>18</v>
      </c>
      <c r="F153" s="9"/>
      <c r="G153" s="9"/>
      <c r="H153" s="9" t="s">
        <v>17</v>
      </c>
      <c r="I153" s="9"/>
      <c r="J153" s="9"/>
      <c r="K153" s="9"/>
      <c r="L153" s="9"/>
      <c r="M153" s="9"/>
      <c r="N153" s="9"/>
      <c r="O153" s="9" t="s">
        <v>16</v>
      </c>
      <c r="P153" s="9"/>
      <c r="Q153" s="9"/>
      <c r="R153" s="9" t="s">
        <v>15</v>
      </c>
      <c r="S153" s="9"/>
      <c r="T153" s="9"/>
      <c r="U153" s="9"/>
      <c r="V153" s="9"/>
    </row>
    <row r="154" spans="1:22" x14ac:dyDescent="0.2">
      <c r="A154" s="8"/>
      <c r="B154" s="7" t="s">
        <v>13</v>
      </c>
      <c r="C154" s="6" t="s">
        <v>11</v>
      </c>
      <c r="D154" s="6" t="s">
        <v>14</v>
      </c>
      <c r="E154" s="7" t="s">
        <v>13</v>
      </c>
      <c r="F154" s="6" t="s">
        <v>11</v>
      </c>
      <c r="G154" s="6" t="s">
        <v>14</v>
      </c>
      <c r="H154" s="7" t="s">
        <v>13</v>
      </c>
      <c r="I154" s="6" t="s">
        <v>12</v>
      </c>
      <c r="J154" s="7" t="s">
        <v>11</v>
      </c>
      <c r="K154" s="7"/>
      <c r="L154" s="7"/>
      <c r="M154" s="7"/>
      <c r="N154" s="7"/>
      <c r="O154" s="7" t="s">
        <v>13</v>
      </c>
      <c r="P154" s="6" t="s">
        <v>11</v>
      </c>
      <c r="Q154" s="6" t="s">
        <v>14</v>
      </c>
      <c r="R154" s="7" t="s">
        <v>13</v>
      </c>
      <c r="S154" s="6" t="s">
        <v>12</v>
      </c>
      <c r="T154" s="7" t="s">
        <v>11</v>
      </c>
      <c r="U154" s="7"/>
      <c r="V154" s="7"/>
    </row>
    <row r="155" spans="1:22" ht="24" customHeight="1" x14ac:dyDescent="0.2">
      <c r="A155" s="8"/>
      <c r="B155" s="7"/>
      <c r="C155" s="6"/>
      <c r="D155" s="6"/>
      <c r="E155" s="7"/>
      <c r="F155" s="6"/>
      <c r="G155" s="6"/>
      <c r="H155" s="7"/>
      <c r="I155" s="6"/>
      <c r="J155" s="5" t="s">
        <v>10</v>
      </c>
      <c r="K155" s="5" t="s">
        <v>9</v>
      </c>
      <c r="L155" s="5" t="s">
        <v>8</v>
      </c>
      <c r="M155" s="5" t="s">
        <v>7</v>
      </c>
      <c r="N155" s="5" t="s">
        <v>6</v>
      </c>
      <c r="O155" s="7"/>
      <c r="P155" s="6"/>
      <c r="Q155" s="6"/>
      <c r="R155" s="7"/>
      <c r="S155" s="6"/>
      <c r="T155" s="5" t="s">
        <v>5</v>
      </c>
      <c r="U155" s="5" t="s">
        <v>4</v>
      </c>
      <c r="V155" s="5" t="s">
        <v>3</v>
      </c>
    </row>
    <row r="156" spans="1:22" x14ac:dyDescent="0.2">
      <c r="A156" s="4" t="s">
        <v>2</v>
      </c>
      <c r="B156" s="4">
        <f>SUM('[1]dades en brut'!C353:C354)</f>
        <v>517</v>
      </c>
      <c r="C156" s="2">
        <f>'[1]dades en brut'!D353</f>
        <v>71.760154738878143</v>
      </c>
      <c r="D156" s="2">
        <f>SUM('[1]dades en brut'!D354)</f>
        <v>28.239845261121854</v>
      </c>
      <c r="E156" s="4">
        <f>SUM('[1]dades en brut'!G353:G354)</f>
        <v>517</v>
      </c>
      <c r="F156" s="2">
        <f>SUM('[1]dades en brut'!H353)</f>
        <v>87.620889748549331</v>
      </c>
      <c r="G156" s="2">
        <f>SUM('[1]dades en brut'!H354)</f>
        <v>12.379110251450678</v>
      </c>
      <c r="H156" s="4">
        <f>SUM('[1]dades en brut'!K353:K358)</f>
        <v>517</v>
      </c>
      <c r="I156" s="2">
        <f>'[1]dades en brut'!L353</f>
        <v>29.980657640232106</v>
      </c>
      <c r="J156" s="2">
        <f>'[1]dades en brut'!L354</f>
        <v>19.729206963249517</v>
      </c>
      <c r="K156" s="2">
        <f>'[1]dades en brut'!L355</f>
        <v>13.346228239845262</v>
      </c>
      <c r="L156" s="2">
        <f>'[1]dades en brut'!L356</f>
        <v>22.243713733075435</v>
      </c>
      <c r="M156" s="2">
        <f>'[1]dades en brut'!L357</f>
        <v>2.9013539651837523</v>
      </c>
      <c r="N156" s="2">
        <f>'[1]dades en brut'!L358</f>
        <v>11.798839458413926</v>
      </c>
      <c r="O156" s="4">
        <f>SUM('[1]dades en brut'!O354:O355)</f>
        <v>362</v>
      </c>
      <c r="P156" s="2">
        <f>SUM('[1]dades en brut'!P354)</f>
        <v>28.453038674033149</v>
      </c>
      <c r="Q156" s="2">
        <f>SUM('[1]dades en brut'!P355)</f>
        <v>71.546961325966848</v>
      </c>
      <c r="R156" s="4">
        <f>SUM('[1]dades en brut'!S353:S356)</f>
        <v>517</v>
      </c>
      <c r="S156" s="2">
        <f>SUM('[1]dades en brut'!T353)</f>
        <v>62.282398452611218</v>
      </c>
      <c r="T156" s="2">
        <f>SUM('[1]dades en brut'!T354)</f>
        <v>15.087040618955513</v>
      </c>
      <c r="U156" s="2">
        <f>SUM('[1]dades en brut'!T355)</f>
        <v>15.667311411992262</v>
      </c>
      <c r="V156" s="2">
        <f>SUM('[1]dades en brut'!T356)</f>
        <v>6.9632495164410058</v>
      </c>
    </row>
    <row r="157" spans="1:22" x14ac:dyDescent="0.2">
      <c r="A157" s="4" t="s">
        <v>1</v>
      </c>
      <c r="B157" s="4">
        <f>SUM('[1]dades en brut'!C355:C356)</f>
        <v>1472</v>
      </c>
      <c r="C157" s="2">
        <f>SUM('[1]dades en brut'!D355)</f>
        <v>74.252717391304344</v>
      </c>
      <c r="D157" s="2">
        <f>SUM('[1]dades en brut'!D356)</f>
        <v>25.747282608695656</v>
      </c>
      <c r="E157" s="4">
        <f>SUM('[1]dades en brut'!G355:G356)</f>
        <v>1472</v>
      </c>
      <c r="F157" s="2">
        <f>SUM('[1]dades en brut'!H355)</f>
        <v>89.605978260869563</v>
      </c>
      <c r="G157" s="2">
        <f>SUM('[1]dades en brut'!H356)</f>
        <v>10.394021739130435</v>
      </c>
      <c r="H157" s="4">
        <f>SUM('[1]dades en brut'!K359:K364)</f>
        <v>1472</v>
      </c>
      <c r="I157" s="2">
        <f>SUM('[1]dades en brut'!L359)</f>
        <v>32.744565217391305</v>
      </c>
      <c r="J157" s="2">
        <f>SUM('[1]dades en brut'!L360)</f>
        <v>18.002717391304348</v>
      </c>
      <c r="K157" s="2">
        <f>SUM('[1]dades en brut'!L361)</f>
        <v>15.217391304347828</v>
      </c>
      <c r="L157" s="2">
        <f>SUM('[1]dades en brut'!L362)</f>
        <v>20.244565217391305</v>
      </c>
      <c r="M157" s="2">
        <f>SUM('[1]dades en brut'!L363)</f>
        <v>3.6684782608695654</v>
      </c>
      <c r="N157" s="2">
        <f>SUM('[1]dades en brut'!L364)</f>
        <v>10.122282608695652</v>
      </c>
      <c r="O157" s="4">
        <f>SUM('[1]dades en brut'!O357:O358)</f>
        <v>990</v>
      </c>
      <c r="P157" s="2">
        <f>SUM('[1]dades en brut'!P357)</f>
        <v>34.343434343434339</v>
      </c>
      <c r="Q157" s="2">
        <f>SUM('[1]dades en brut'!P358)</f>
        <v>65.656565656565661</v>
      </c>
      <c r="R157" s="4">
        <f>SUM('[1]dades en brut'!S357:S360)</f>
        <v>1472</v>
      </c>
      <c r="S157" s="2">
        <f>SUM('[1]dades en brut'!T357)</f>
        <v>59.442934782608688</v>
      </c>
      <c r="T157" s="2">
        <f>SUM('[1]dades en brut'!T358)</f>
        <v>9.9864130434782616</v>
      </c>
      <c r="U157" s="2">
        <f>SUM('[1]dades en brut'!T359)</f>
        <v>23.573369565217391</v>
      </c>
      <c r="V157" s="2">
        <f>SUM('[1]dades en brut'!T360)</f>
        <v>6.9972826086956523</v>
      </c>
    </row>
    <row r="158" spans="1:22" x14ac:dyDescent="0.2">
      <c r="A158" s="4" t="s">
        <v>0</v>
      </c>
      <c r="B158" s="4">
        <f>SUM(B156:B157)</f>
        <v>1989</v>
      </c>
      <c r="C158" s="3">
        <f>('[1]dades en brut'!C353+'[1]dades en brut'!C355)/resultats!B158*100</f>
        <v>73.604826546003025</v>
      </c>
      <c r="D158" s="2">
        <f>('[1]dades en brut'!C354+'[1]dades en brut'!C356)/resultats!B158*100</f>
        <v>26.395173453996986</v>
      </c>
      <c r="E158" s="4">
        <f>SUM(E156:E157)</f>
        <v>1989</v>
      </c>
      <c r="F158" s="3">
        <f>('[1]dades en brut'!G353+'[1]dades en brut'!G355)/resultats!E158*100</f>
        <v>89.089994972347924</v>
      </c>
      <c r="G158" s="2">
        <f>('[1]dades en brut'!G354+'[1]dades en brut'!G356)/resultats!E158*100</f>
        <v>10.910005027652087</v>
      </c>
      <c r="H158" s="4">
        <f>SUM(H156:H157)</f>
        <v>1989</v>
      </c>
      <c r="I158" s="3">
        <f>('[1]dades en brut'!K353+'[1]dades en brut'!K359)/resultats!H158*100</f>
        <v>32.026143790849673</v>
      </c>
      <c r="J158" s="3">
        <f>('[1]dades en brut'!K354+'[1]dades en brut'!K360)/resultats!H158*100</f>
        <v>18.451483157365512</v>
      </c>
      <c r="K158" s="2">
        <f>('[1]dades en brut'!K355+'[1]dades en brut'!K361)/resultats!H158*100</f>
        <v>14.731020613373556</v>
      </c>
      <c r="L158" s="3">
        <f>('[1]dades en brut'!K356+'[1]dades en brut'!K362)/resultats!H158*100</f>
        <v>20.764203117144294</v>
      </c>
      <c r="M158" s="2">
        <f>('[1]dades en brut'!K357+'[1]dades en brut'!K363)/resultats!H158*100</f>
        <v>3.4690799396681751</v>
      </c>
      <c r="N158" s="2">
        <f>('[1]dades en brut'!K358+'[1]dades en brut'!K364)/resultats!H158*100</f>
        <v>10.558069381598793</v>
      </c>
      <c r="O158" s="4">
        <f>SUM(O156:O157)</f>
        <v>1352</v>
      </c>
      <c r="P158" s="2">
        <f>('[1]dades en brut'!O354+'[1]dades en brut'!O357)/resultats!O158*100</f>
        <v>32.76627218934911</v>
      </c>
      <c r="Q158" s="3">
        <f>('[1]dades en brut'!O355+'[1]dades en brut'!O358)/resultats!O158*100</f>
        <v>67.23372781065089</v>
      </c>
      <c r="R158" s="4">
        <f>SUM(R156:R157)</f>
        <v>1989</v>
      </c>
      <c r="S158" s="3">
        <f>('[1]dades en brut'!S353+'[1]dades en brut'!S357)/resultats!R158*100</f>
        <v>60.180995475113122</v>
      </c>
      <c r="T158" s="2">
        <f>('[1]dades en brut'!S354+'[1]dades en brut'!S358)/resultats!R158*100</f>
        <v>11.312217194570136</v>
      </c>
      <c r="U158" s="2">
        <f>('[1]dades en brut'!S355+'[1]dades en brut'!S359)/resultats!R158*100</f>
        <v>21.518350930115638</v>
      </c>
      <c r="V158" s="2">
        <f>('[1]dades en brut'!S356+'[1]dades en brut'!S360)/resultats!R158*100</f>
        <v>6.9884364002011061</v>
      </c>
    </row>
  </sheetData>
  <mergeCells count="162">
    <mergeCell ref="B3:G3"/>
    <mergeCell ref="B4:C4"/>
    <mergeCell ref="D4:E4"/>
    <mergeCell ref="F4:G4"/>
    <mergeCell ref="I32:O32"/>
    <mergeCell ref="B32:H34"/>
    <mergeCell ref="B13:D14"/>
    <mergeCell ref="E13:K14"/>
    <mergeCell ref="L13:W14"/>
    <mergeCell ref="B23:G24"/>
    <mergeCell ref="H23:M24"/>
    <mergeCell ref="N23:S24"/>
    <mergeCell ref="J73:K73"/>
    <mergeCell ref="L73:M73"/>
    <mergeCell ref="N73:O73"/>
    <mergeCell ref="N33:O34"/>
    <mergeCell ref="L33:M34"/>
    <mergeCell ref="J33:K34"/>
    <mergeCell ref="B42:Q42"/>
    <mergeCell ref="P44:Q44"/>
    <mergeCell ref="A53:A55"/>
    <mergeCell ref="E63:L64"/>
    <mergeCell ref="B63:D64"/>
    <mergeCell ref="D44:E44"/>
    <mergeCell ref="B44:C44"/>
    <mergeCell ref="L44:M44"/>
    <mergeCell ref="D73:E73"/>
    <mergeCell ref="F73:G73"/>
    <mergeCell ref="N44:O44"/>
    <mergeCell ref="J44:K44"/>
    <mergeCell ref="H44:I44"/>
    <mergeCell ref="I33:I35"/>
    <mergeCell ref="J84:K84"/>
    <mergeCell ref="B93:I93"/>
    <mergeCell ref="F44:G44"/>
    <mergeCell ref="B43:Q43"/>
    <mergeCell ref="P73:Q73"/>
    <mergeCell ref="R73:S73"/>
    <mergeCell ref="B84:C84"/>
    <mergeCell ref="B53:AB54"/>
    <mergeCell ref="B72:S72"/>
    <mergeCell ref="B73:C73"/>
    <mergeCell ref="D96:E96"/>
    <mergeCell ref="F96:G96"/>
    <mergeCell ref="H96:I96"/>
    <mergeCell ref="H73:I73"/>
    <mergeCell ref="B82:K82"/>
    <mergeCell ref="B115:C115"/>
    <mergeCell ref="B112:Q112"/>
    <mergeCell ref="D84:E84"/>
    <mergeCell ref="F84:G84"/>
    <mergeCell ref="H84:I84"/>
    <mergeCell ref="B114:E114"/>
    <mergeCell ref="J93:U93"/>
    <mergeCell ref="J95:M95"/>
    <mergeCell ref="R95:U95"/>
    <mergeCell ref="R96:S96"/>
    <mergeCell ref="T96:U96"/>
    <mergeCell ref="L96:M96"/>
    <mergeCell ref="B95:E95"/>
    <mergeCell ref="F95:I95"/>
    <mergeCell ref="B96:C96"/>
    <mergeCell ref="J96:K96"/>
    <mergeCell ref="N95:Q95"/>
    <mergeCell ref="N96:O96"/>
    <mergeCell ref="P96:Q96"/>
    <mergeCell ref="V124:AA124"/>
    <mergeCell ref="H125:I125"/>
    <mergeCell ref="J125:K125"/>
    <mergeCell ref="L125:M125"/>
    <mergeCell ref="N125:O125"/>
    <mergeCell ref="P125:Q125"/>
    <mergeCell ref="R125:S125"/>
    <mergeCell ref="T125:U125"/>
    <mergeCell ref="V125:W125"/>
    <mergeCell ref="Z125:AA125"/>
    <mergeCell ref="D125:E125"/>
    <mergeCell ref="F125:G125"/>
    <mergeCell ref="X125:Y125"/>
    <mergeCell ref="P105:Q105"/>
    <mergeCell ref="N105:O105"/>
    <mergeCell ref="J115:K115"/>
    <mergeCell ref="H115:I115"/>
    <mergeCell ref="F115:G115"/>
    <mergeCell ref="D115:E115"/>
    <mergeCell ref="P115:Q115"/>
    <mergeCell ref="N114:Q114"/>
    <mergeCell ref="J114:M114"/>
    <mergeCell ref="F114:I114"/>
    <mergeCell ref="R104:U104"/>
    <mergeCell ref="R105:S105"/>
    <mergeCell ref="T105:U105"/>
    <mergeCell ref="B124:E124"/>
    <mergeCell ref="F124:M124"/>
    <mergeCell ref="N124:U124"/>
    <mergeCell ref="N115:O115"/>
    <mergeCell ref="L115:M115"/>
    <mergeCell ref="N104:Q104"/>
    <mergeCell ref="J104:M104"/>
    <mergeCell ref="P134:Q134"/>
    <mergeCell ref="J105:K105"/>
    <mergeCell ref="L105:M105"/>
    <mergeCell ref="F104:I104"/>
    <mergeCell ref="B104:E104"/>
    <mergeCell ref="B105:C105"/>
    <mergeCell ref="D105:E105"/>
    <mergeCell ref="F105:G105"/>
    <mergeCell ref="H105:I105"/>
    <mergeCell ref="B125:C125"/>
    <mergeCell ref="V134:W134"/>
    <mergeCell ref="X134:Y134"/>
    <mergeCell ref="B133:B135"/>
    <mergeCell ref="C133:Y133"/>
    <mergeCell ref="C134:C135"/>
    <mergeCell ref="D134:E134"/>
    <mergeCell ref="F134:G134"/>
    <mergeCell ref="H134:I134"/>
    <mergeCell ref="J134:K134"/>
    <mergeCell ref="L134:M134"/>
    <mergeCell ref="R152:V152"/>
    <mergeCell ref="B153:D153"/>
    <mergeCell ref="E153:G153"/>
    <mergeCell ref="H153:N153"/>
    <mergeCell ref="O153:Q153"/>
    <mergeCell ref="R153:V153"/>
    <mergeCell ref="I154:I155"/>
    <mergeCell ref="B154:B155"/>
    <mergeCell ref="C154:C155"/>
    <mergeCell ref="D154:D155"/>
    <mergeCell ref="E154:E155"/>
    <mergeCell ref="B152:G152"/>
    <mergeCell ref="H152:Q152"/>
    <mergeCell ref="F154:F155"/>
    <mergeCell ref="G154:G155"/>
    <mergeCell ref="H154:H155"/>
    <mergeCell ref="T154:V154"/>
    <mergeCell ref="R154:R155"/>
    <mergeCell ref="S154:S155"/>
    <mergeCell ref="P154:P155"/>
    <mergeCell ref="Q154:Q155"/>
    <mergeCell ref="J154:N154"/>
    <mergeCell ref="O154:O155"/>
    <mergeCell ref="P143:Q143"/>
    <mergeCell ref="R143:S143"/>
    <mergeCell ref="B141:S141"/>
    <mergeCell ref="B143:C143"/>
    <mergeCell ref="D143:E143"/>
    <mergeCell ref="F143:G143"/>
    <mergeCell ref="H143:I143"/>
    <mergeCell ref="J143:K143"/>
    <mergeCell ref="L143:M143"/>
    <mergeCell ref="N143:O143"/>
    <mergeCell ref="B103:U103"/>
    <mergeCell ref="B113:Q113"/>
    <mergeCell ref="B142:S142"/>
    <mergeCell ref="B83:K83"/>
    <mergeCell ref="B94:I94"/>
    <mergeCell ref="J94:U94"/>
    <mergeCell ref="B102:U102"/>
    <mergeCell ref="R134:S134"/>
    <mergeCell ref="T134:U134"/>
    <mergeCell ref="N134:O134"/>
  </mergeCells>
  <pageMargins left="0.23622047244094491" right="0.19685039370078741" top="0.7" bottom="0.42" header="0" footer="0"/>
  <pageSetup paperSize="8" scale="85" fitToHeight="4" orientation="landscape" r:id="rId1"/>
  <headerFooter alignWithMargins="0">
    <oddFooter>&amp;R&amp;P</oddFooter>
  </headerFooter>
  <rowBreaks count="2" manualBreakCount="2">
    <brk id="60" max="16383" man="1"/>
    <brk id="1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resultats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2015-03-18T08:15:03Z</dcterms:created>
  <dcterms:modified xsi:type="dcterms:W3CDTF">2015-03-18T08:15:49Z</dcterms:modified>
</cp:coreProperties>
</file>